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C:\Users\adelavega\Documents\AYUNTAMIENTO DE GUADALAJARA - 1\INFORMES ENVIADOS A INTERMARK - 2\"/>
    </mc:Choice>
  </mc:AlternateContent>
  <xr:revisionPtr revIDLastSave="0" documentId="13_ncr:1_{D95DC910-CC80-48E1-A4D9-C89D013E54B4}" xr6:coauthVersionLast="47" xr6:coauthVersionMax="47" xr10:uidLastSave="{00000000-0000-0000-0000-000000000000}"/>
  <bookViews>
    <workbookView xWindow="-108" yWindow="-108" windowWidth="23256" windowHeight="12576" tabRatio="808" xr2:uid="{00000000-000D-0000-FFFF-FFFF00000000}"/>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D31" i="13" l="1"/>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C623" i="6"/>
  <c r="C609" i="6"/>
  <c r="C610" i="6"/>
  <c r="C611" i="6"/>
  <c r="C612" i="6"/>
  <c r="C613" i="6"/>
  <c r="C614" i="6"/>
  <c r="C615" i="6"/>
  <c r="C616" i="6"/>
  <c r="C617" i="6"/>
  <c r="C618" i="6"/>
  <c r="C619" i="6"/>
  <c r="C620" i="6"/>
  <c r="C621" i="6"/>
  <c r="C622" i="6"/>
  <c r="C590" i="6"/>
  <c r="C591" i="6"/>
  <c r="C592" i="6"/>
  <c r="C593" i="6"/>
  <c r="C594" i="6"/>
  <c r="C595" i="6"/>
  <c r="C596" i="6"/>
  <c r="C597" i="6"/>
  <c r="C598" i="6"/>
  <c r="C599" i="6"/>
  <c r="C600" i="6"/>
  <c r="C601" i="6"/>
  <c r="C602" i="6"/>
  <c r="C603" i="6"/>
  <c r="C604" i="6"/>
  <c r="C605" i="6"/>
  <c r="C606" i="6"/>
  <c r="C607" i="6"/>
  <c r="C608" i="6"/>
  <c r="C589" i="6"/>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s="1"/>
  <c r="B88" i="9"/>
  <c r="AI20" i="11" s="1"/>
  <c r="C87" i="9"/>
  <c r="AJ19" i="11" s="1"/>
  <c r="B87" i="9"/>
  <c r="AI19" i="11" s="1"/>
  <c r="C86" i="9"/>
  <c r="AJ18" i="11" s="1"/>
  <c r="B86" i="9"/>
  <c r="AI18" i="11" s="1"/>
  <c r="C85" i="9"/>
  <c r="AJ17" i="11" s="1"/>
  <c r="B85" i="9"/>
  <c r="AI17" i="11" s="1"/>
  <c r="C84" i="9"/>
  <c r="AJ16" i="11" s="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B60" i="9"/>
  <c r="AI3" i="11" s="1"/>
  <c r="C53" i="9"/>
  <c r="B22" i="11" s="1"/>
  <c r="B53" i="9"/>
  <c r="A22" i="11" s="1"/>
  <c r="C52" i="9"/>
  <c r="B52" i="9"/>
  <c r="C51" i="9"/>
  <c r="B51" i="9"/>
  <c r="C50" i="9"/>
  <c r="B50" i="9"/>
  <c r="C49" i="9"/>
  <c r="B49" i="9"/>
  <c r="C48" i="9"/>
  <c r="B48" i="9"/>
  <c r="C47" i="9"/>
  <c r="B47" i="9"/>
  <c r="C46" i="9"/>
  <c r="B19" i="11" s="1"/>
  <c r="B46" i="9"/>
  <c r="A19" i="11" s="1"/>
  <c r="C45" i="9"/>
  <c r="B18" i="11" s="1"/>
  <c r="B45" i="9"/>
  <c r="A18" i="11" s="1"/>
  <c r="C44" i="9"/>
  <c r="B17" i="11" s="1"/>
  <c r="B44" i="9"/>
  <c r="A17" i="11" s="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19" i="9"/>
  <c r="A3" i="11" s="1"/>
  <c r="C129" i="8"/>
  <c r="B129" i="8"/>
  <c r="C128" i="8"/>
  <c r="B128" i="8"/>
  <c r="C127" i="8"/>
  <c r="B127" i="8"/>
  <c r="C126" i="8"/>
  <c r="B126" i="8"/>
  <c r="C125" i="8"/>
  <c r="B125" i="8"/>
  <c r="C124" i="8"/>
  <c r="B124" i="8"/>
  <c r="C123" i="8"/>
  <c r="B123" i="8"/>
  <c r="C122" i="8"/>
  <c r="B122" i="8"/>
  <c r="C121" i="8"/>
  <c r="B121" i="8"/>
  <c r="C120" i="8"/>
  <c r="B120" i="8"/>
  <c r="C119" i="8"/>
  <c r="D119" i="8" s="1"/>
  <c r="B119" i="8"/>
  <c r="C118" i="8"/>
  <c r="B118" i="8"/>
  <c r="C117" i="8"/>
  <c r="B117" i="8"/>
  <c r="C116" i="8"/>
  <c r="B116" i="8"/>
  <c r="C115" i="8"/>
  <c r="B115" i="8"/>
  <c r="C114" i="8"/>
  <c r="B114" i="8"/>
  <c r="C113" i="8"/>
  <c r="B113" i="8"/>
  <c r="C112" i="8"/>
  <c r="B112" i="8"/>
  <c r="C111" i="8"/>
  <c r="B111" i="8"/>
  <c r="C110" i="8"/>
  <c r="B110" i="8"/>
  <c r="C109" i="8"/>
  <c r="B109" i="8"/>
  <c r="C108" i="8"/>
  <c r="B108" i="8"/>
  <c r="C107" i="8"/>
  <c r="B107" i="8"/>
  <c r="C106" i="8"/>
  <c r="B106" i="8"/>
  <c r="C105" i="8"/>
  <c r="B105" i="8"/>
  <c r="C104" i="8"/>
  <c r="B104" i="8"/>
  <c r="C103" i="8"/>
  <c r="B103" i="8"/>
  <c r="C102" i="8"/>
  <c r="B102" i="8"/>
  <c r="C101" i="8"/>
  <c r="B101" i="8"/>
  <c r="C100" i="8"/>
  <c r="B100" i="8"/>
  <c r="C99" i="8"/>
  <c r="B99" i="8"/>
  <c r="C98" i="8"/>
  <c r="B98" i="8"/>
  <c r="C97" i="8"/>
  <c r="B97" i="8"/>
  <c r="C96" i="8"/>
  <c r="B96" i="8"/>
  <c r="C95" i="8"/>
  <c r="B95" i="8"/>
  <c r="C91" i="8"/>
  <c r="B91" i="8"/>
  <c r="C90" i="8"/>
  <c r="B90" i="8"/>
  <c r="C89" i="8"/>
  <c r="B89" i="8"/>
  <c r="C88" i="8"/>
  <c r="D88" i="8" s="1"/>
  <c r="B88" i="8"/>
  <c r="C87" i="8"/>
  <c r="B87" i="8"/>
  <c r="C86" i="8"/>
  <c r="B86" i="8"/>
  <c r="C85" i="8"/>
  <c r="B85" i="8"/>
  <c r="C84" i="8"/>
  <c r="B84" i="8"/>
  <c r="C83" i="8"/>
  <c r="B83" i="8"/>
  <c r="C82" i="8"/>
  <c r="B82" i="8"/>
  <c r="C81" i="8"/>
  <c r="B81" i="8"/>
  <c r="C80" i="8"/>
  <c r="D80" i="8" s="1"/>
  <c r="B80" i="8"/>
  <c r="C79" i="8"/>
  <c r="B79" i="8"/>
  <c r="C78" i="8"/>
  <c r="B78" i="8"/>
  <c r="C77" i="8"/>
  <c r="B77" i="8"/>
  <c r="C76" i="8"/>
  <c r="B76" i="8"/>
  <c r="C75" i="8"/>
  <c r="B75" i="8"/>
  <c r="C74" i="8"/>
  <c r="B74" i="8"/>
  <c r="C73" i="8"/>
  <c r="B73" i="8"/>
  <c r="AG35" i="9" s="1"/>
  <c r="BC19" i="13" s="1"/>
  <c r="C72" i="8"/>
  <c r="B72" i="8"/>
  <c r="C71" i="8"/>
  <c r="B71" i="8"/>
  <c r="C70" i="8"/>
  <c r="B70" i="8"/>
  <c r="C69" i="8"/>
  <c r="B69" i="8"/>
  <c r="C68" i="8"/>
  <c r="B68" i="8"/>
  <c r="C67" i="8"/>
  <c r="B67" i="8"/>
  <c r="C66" i="8"/>
  <c r="B66" i="8"/>
  <c r="C65" i="8"/>
  <c r="B65" i="8"/>
  <c r="C64" i="8"/>
  <c r="B64" i="8"/>
  <c r="C63" i="8"/>
  <c r="B63" i="8"/>
  <c r="C62" i="8"/>
  <c r="B62" i="8"/>
  <c r="C61" i="8"/>
  <c r="B61" i="8"/>
  <c r="C60" i="8"/>
  <c r="E60" i="8" s="1"/>
  <c r="B60" i="8"/>
  <c r="C59" i="8"/>
  <c r="B59" i="8"/>
  <c r="C58" i="8"/>
  <c r="B58" i="8"/>
  <c r="C57" i="8"/>
  <c r="B57" i="8"/>
  <c r="C53" i="8"/>
  <c r="B53" i="8"/>
  <c r="C52" i="8"/>
  <c r="B52" i="8"/>
  <c r="C51" i="8"/>
  <c r="B51" i="8"/>
  <c r="C50" i="8"/>
  <c r="B50" i="8"/>
  <c r="D50" i="8" s="1"/>
  <c r="C49" i="8"/>
  <c r="B49" i="8"/>
  <c r="C48" i="8"/>
  <c r="B48" i="8"/>
  <c r="C47" i="8"/>
  <c r="B47" i="8"/>
  <c r="C46" i="8"/>
  <c r="B46" i="8"/>
  <c r="D46" i="8" s="1"/>
  <c r="C45" i="8"/>
  <c r="B45" i="8"/>
  <c r="C44" i="8"/>
  <c r="B44" i="8"/>
  <c r="C43" i="8"/>
  <c r="B43" i="8"/>
  <c r="C42" i="8"/>
  <c r="B42" i="8"/>
  <c r="D42" i="8" s="1"/>
  <c r="C41" i="8"/>
  <c r="B41" i="8"/>
  <c r="C40" i="8"/>
  <c r="B40" i="8"/>
  <c r="C39" i="8"/>
  <c r="B39" i="8"/>
  <c r="C38" i="8"/>
  <c r="B38" i="8"/>
  <c r="C37" i="8"/>
  <c r="B37" i="8"/>
  <c r="C36" i="8"/>
  <c r="B36" i="8"/>
  <c r="C35" i="8"/>
  <c r="B35" i="8"/>
  <c r="C34" i="8"/>
  <c r="B34" i="8"/>
  <c r="C33" i="8"/>
  <c r="B33" i="8"/>
  <c r="C32" i="8"/>
  <c r="B32" i="8"/>
  <c r="C31" i="8"/>
  <c r="B31" i="8"/>
  <c r="C30" i="8"/>
  <c r="B30" i="8"/>
  <c r="C29" i="8"/>
  <c r="B29" i="8"/>
  <c r="C28" i="8"/>
  <c r="B28" i="8"/>
  <c r="C27" i="8"/>
  <c r="B27" i="8"/>
  <c r="C26" i="8"/>
  <c r="B26" i="8"/>
  <c r="E26" i="8" s="1"/>
  <c r="C25" i="8"/>
  <c r="B25" i="8"/>
  <c r="C24" i="8"/>
  <c r="B24" i="8"/>
  <c r="C23" i="8"/>
  <c r="B23" i="8"/>
  <c r="C22" i="8"/>
  <c r="B22" i="8"/>
  <c r="C21" i="8"/>
  <c r="B21" i="8"/>
  <c r="C20" i="8"/>
  <c r="B20" i="8"/>
  <c r="C19" i="8"/>
  <c r="B19" i="8"/>
  <c r="C14" i="8"/>
  <c r="C395" i="7"/>
  <c r="B395" i="7"/>
  <c r="C394" i="7"/>
  <c r="B394" i="7"/>
  <c r="C393" i="7"/>
  <c r="B393" i="7"/>
  <c r="D393" i="7" s="1"/>
  <c r="C392" i="7"/>
  <c r="B392" i="7"/>
  <c r="C391" i="7"/>
  <c r="B391" i="7"/>
  <c r="C390" i="7"/>
  <c r="B390" i="7"/>
  <c r="C389" i="7"/>
  <c r="B389" i="7"/>
  <c r="C388" i="7"/>
  <c r="B388" i="7"/>
  <c r="C387" i="7"/>
  <c r="B387" i="7"/>
  <c r="C386" i="7"/>
  <c r="B386" i="7"/>
  <c r="C385" i="7"/>
  <c r="B385" i="7"/>
  <c r="C384" i="7"/>
  <c r="B384" i="7"/>
  <c r="C383" i="7"/>
  <c r="B383" i="7"/>
  <c r="C382" i="7"/>
  <c r="B382" i="7"/>
  <c r="C381" i="7"/>
  <c r="B381" i="7"/>
  <c r="C380" i="7"/>
  <c r="B380" i="7"/>
  <c r="C379" i="7"/>
  <c r="B379" i="7"/>
  <c r="C378" i="7"/>
  <c r="B378" i="7"/>
  <c r="C377" i="7"/>
  <c r="B377" i="7"/>
  <c r="C376" i="7"/>
  <c r="B376" i="7"/>
  <c r="C375" i="7"/>
  <c r="B375" i="7"/>
  <c r="C374" i="7"/>
  <c r="B374" i="7"/>
  <c r="C373" i="7"/>
  <c r="B373" i="7"/>
  <c r="C372" i="7"/>
  <c r="B372" i="7"/>
  <c r="C371" i="7"/>
  <c r="B371" i="7"/>
  <c r="C370" i="7"/>
  <c r="B370" i="7"/>
  <c r="C369" i="7"/>
  <c r="B369" i="7"/>
  <c r="C368" i="7"/>
  <c r="B368" i="7"/>
  <c r="C367" i="7"/>
  <c r="B367" i="7"/>
  <c r="C366" i="7"/>
  <c r="B366" i="7"/>
  <c r="C365" i="7"/>
  <c r="B365" i="7"/>
  <c r="C364" i="7"/>
  <c r="B364" i="7"/>
  <c r="C363" i="7"/>
  <c r="B363" i="7"/>
  <c r="C362" i="7"/>
  <c r="B362" i="7"/>
  <c r="C361" i="7"/>
  <c r="B361" i="7"/>
  <c r="C357" i="7"/>
  <c r="B357" i="7"/>
  <c r="C356" i="7"/>
  <c r="B356" i="7"/>
  <c r="D356" i="7" s="1"/>
  <c r="C355" i="7"/>
  <c r="B355" i="7"/>
  <c r="C354" i="7"/>
  <c r="B354" i="7"/>
  <c r="D354" i="7" s="1"/>
  <c r="C353" i="7"/>
  <c r="B353" i="7"/>
  <c r="C352" i="7"/>
  <c r="B352" i="7"/>
  <c r="C351" i="7"/>
  <c r="B351" i="7"/>
  <c r="C350" i="7"/>
  <c r="B350" i="7"/>
  <c r="D350" i="7" s="1"/>
  <c r="C349" i="7"/>
  <c r="B349" i="7"/>
  <c r="C348" i="7"/>
  <c r="B348" i="7"/>
  <c r="D348" i="7" s="1"/>
  <c r="C347" i="7"/>
  <c r="B347" i="7"/>
  <c r="C346" i="7"/>
  <c r="B346" i="7"/>
  <c r="C345" i="7"/>
  <c r="B345" i="7"/>
  <c r="C344" i="7"/>
  <c r="B344" i="7"/>
  <c r="C343" i="7"/>
  <c r="B343" i="7"/>
  <c r="C342" i="7"/>
  <c r="B342" i="7"/>
  <c r="C341" i="7"/>
  <c r="B341" i="7"/>
  <c r="C340" i="7"/>
  <c r="B340" i="7"/>
  <c r="C339" i="7"/>
  <c r="B339" i="7"/>
  <c r="C338" i="7"/>
  <c r="B338" i="7"/>
  <c r="C337" i="7"/>
  <c r="B337" i="7"/>
  <c r="C336" i="7"/>
  <c r="B336" i="7"/>
  <c r="C335" i="7"/>
  <c r="B335" i="7"/>
  <c r="C334" i="7"/>
  <c r="B334" i="7"/>
  <c r="C333" i="7"/>
  <c r="B333" i="7"/>
  <c r="C332" i="7"/>
  <c r="B332" i="7"/>
  <c r="C331" i="7"/>
  <c r="B331" i="7"/>
  <c r="C330" i="7"/>
  <c r="B330" i="7"/>
  <c r="C329" i="7"/>
  <c r="B329" i="7"/>
  <c r="C328" i="7"/>
  <c r="B328" i="7"/>
  <c r="C327" i="7"/>
  <c r="B327" i="7"/>
  <c r="C326" i="7"/>
  <c r="B326" i="7"/>
  <c r="C325" i="7"/>
  <c r="B325" i="7"/>
  <c r="C324" i="7"/>
  <c r="B324" i="7"/>
  <c r="E324" i="7" s="1"/>
  <c r="C323" i="7"/>
  <c r="B323" i="7"/>
  <c r="C319" i="7"/>
  <c r="B319" i="7"/>
  <c r="C318" i="7"/>
  <c r="B318" i="7"/>
  <c r="C317" i="7"/>
  <c r="B317" i="7"/>
  <c r="C316" i="7"/>
  <c r="B316" i="7"/>
  <c r="D316" i="7" s="1"/>
  <c r="C315" i="7"/>
  <c r="B315" i="7"/>
  <c r="C314" i="7"/>
  <c r="B314" i="7"/>
  <c r="C313" i="7"/>
  <c r="B313" i="7"/>
  <c r="C312" i="7"/>
  <c r="B312" i="7"/>
  <c r="D312" i="7" s="1"/>
  <c r="C311" i="7"/>
  <c r="B311" i="7"/>
  <c r="C310" i="7"/>
  <c r="B310" i="7"/>
  <c r="C309" i="7"/>
  <c r="B309" i="7"/>
  <c r="D309" i="7" s="1"/>
  <c r="AE43" i="9" s="1"/>
  <c r="BA27" i="13" s="1"/>
  <c r="C308" i="7"/>
  <c r="B308" i="7"/>
  <c r="D308" i="7" s="1"/>
  <c r="C307" i="7"/>
  <c r="B307" i="7"/>
  <c r="C306" i="7"/>
  <c r="B306" i="7"/>
  <c r="C305" i="7"/>
  <c r="B305" i="7"/>
  <c r="D305" i="7" s="1"/>
  <c r="E305" i="7" s="1"/>
  <c r="C304" i="7"/>
  <c r="B304" i="7"/>
  <c r="C303" i="7"/>
  <c r="B303" i="7"/>
  <c r="C302" i="7"/>
  <c r="B302" i="7"/>
  <c r="C301" i="7"/>
  <c r="B301" i="7"/>
  <c r="C300" i="7"/>
  <c r="B300" i="7"/>
  <c r="C299" i="7"/>
  <c r="B299" i="7"/>
  <c r="C298" i="7"/>
  <c r="B298" i="7"/>
  <c r="C297" i="7"/>
  <c r="B297" i="7"/>
  <c r="C296" i="7"/>
  <c r="B296" i="7"/>
  <c r="C295" i="7"/>
  <c r="B295" i="7"/>
  <c r="C294" i="7"/>
  <c r="B294" i="7"/>
  <c r="C293" i="7"/>
  <c r="B293" i="7"/>
  <c r="AE27" i="9" s="1"/>
  <c r="C292" i="7"/>
  <c r="B292" i="7"/>
  <c r="C291" i="7"/>
  <c r="B291" i="7"/>
  <c r="C290" i="7"/>
  <c r="B290" i="7"/>
  <c r="C289" i="7"/>
  <c r="B289" i="7"/>
  <c r="AE23" i="9" s="1"/>
  <c r="C288" i="7"/>
  <c r="B288" i="7"/>
  <c r="C287" i="7"/>
  <c r="B287" i="7"/>
  <c r="C286" i="7"/>
  <c r="B286" i="7"/>
  <c r="C285" i="7"/>
  <c r="B285" i="7"/>
  <c r="C281" i="7"/>
  <c r="B281" i="7"/>
  <c r="C280" i="7"/>
  <c r="D280" i="7" s="1"/>
  <c r="B280" i="7"/>
  <c r="C279" i="7"/>
  <c r="D279" i="7" s="1"/>
  <c r="B279" i="7"/>
  <c r="C278" i="7"/>
  <c r="B278" i="7"/>
  <c r="C277" i="7"/>
  <c r="B277" i="7"/>
  <c r="C276" i="7"/>
  <c r="B276" i="7"/>
  <c r="D276" i="7" s="1"/>
  <c r="C275" i="7"/>
  <c r="B275" i="7"/>
  <c r="D275" i="7" s="1"/>
  <c r="C274" i="7"/>
  <c r="D274" i="7" s="1"/>
  <c r="B274" i="7"/>
  <c r="C273" i="7"/>
  <c r="B273" i="7"/>
  <c r="C272" i="7"/>
  <c r="B272" i="7"/>
  <c r="C271" i="7"/>
  <c r="B271" i="7"/>
  <c r="D271" i="7" s="1"/>
  <c r="AD43" i="9" s="1"/>
  <c r="AZ27" i="13" s="1"/>
  <c r="C270" i="7"/>
  <c r="D270" i="7" s="1"/>
  <c r="B270" i="7"/>
  <c r="C269" i="7"/>
  <c r="B269" i="7"/>
  <c r="C268" i="7"/>
  <c r="B268" i="7"/>
  <c r="D268" i="7" s="1"/>
  <c r="C267" i="7"/>
  <c r="B267" i="7"/>
  <c r="C266" i="7"/>
  <c r="B266" i="7"/>
  <c r="C265" i="7"/>
  <c r="B265" i="7"/>
  <c r="C264" i="7"/>
  <c r="B264" i="7"/>
  <c r="C263" i="7"/>
  <c r="B263" i="7"/>
  <c r="C262" i="7"/>
  <c r="B262" i="7"/>
  <c r="C261" i="7"/>
  <c r="B261" i="7"/>
  <c r="C260" i="7"/>
  <c r="B260" i="7"/>
  <c r="C259" i="7"/>
  <c r="B259" i="7"/>
  <c r="C258" i="7"/>
  <c r="B258" i="7"/>
  <c r="C257" i="7"/>
  <c r="B257" i="7"/>
  <c r="C256" i="7"/>
  <c r="B256" i="7"/>
  <c r="C255" i="7"/>
  <c r="B255" i="7"/>
  <c r="C254" i="7"/>
  <c r="B254" i="7"/>
  <c r="C253" i="7"/>
  <c r="B253" i="7"/>
  <c r="C252" i="7"/>
  <c r="B252" i="7"/>
  <c r="C251" i="7"/>
  <c r="B251" i="7"/>
  <c r="C250" i="7"/>
  <c r="B250" i="7"/>
  <c r="C249" i="7"/>
  <c r="B249" i="7"/>
  <c r="C248" i="7"/>
  <c r="B248" i="7"/>
  <c r="C247" i="7"/>
  <c r="B247" i="7"/>
  <c r="C243" i="7"/>
  <c r="B243" i="7"/>
  <c r="C242" i="7"/>
  <c r="B242" i="7"/>
  <c r="C241" i="7"/>
  <c r="B241" i="7"/>
  <c r="C240" i="7"/>
  <c r="B240" i="7"/>
  <c r="C239" i="7"/>
  <c r="B239" i="7"/>
  <c r="D239" i="7" s="1"/>
  <c r="T90" i="9" s="1"/>
  <c r="BT33" i="13" s="1"/>
  <c r="C238" i="7"/>
  <c r="B238" i="7"/>
  <c r="C237" i="7"/>
  <c r="B237" i="7"/>
  <c r="C236" i="7"/>
  <c r="B236" i="7"/>
  <c r="C235" i="7"/>
  <c r="B235" i="7"/>
  <c r="C234" i="7"/>
  <c r="B234" i="7"/>
  <c r="C233" i="7"/>
  <c r="B233" i="7"/>
  <c r="C232" i="7"/>
  <c r="B232" i="7"/>
  <c r="C231" i="7"/>
  <c r="B231" i="7"/>
  <c r="C230" i="7"/>
  <c r="B230" i="7"/>
  <c r="C229" i="7"/>
  <c r="B229" i="7"/>
  <c r="C228" i="7"/>
  <c r="B228" i="7"/>
  <c r="C227" i="7"/>
  <c r="B227" i="7"/>
  <c r="C226" i="7"/>
  <c r="B226" i="7"/>
  <c r="C225" i="7"/>
  <c r="B225" i="7"/>
  <c r="C224" i="7"/>
  <c r="B224" i="7"/>
  <c r="C223" i="7"/>
  <c r="B223" i="7"/>
  <c r="C222" i="7"/>
  <c r="B222" i="7"/>
  <c r="C221" i="7"/>
  <c r="B221" i="7"/>
  <c r="C220" i="7"/>
  <c r="B220" i="7"/>
  <c r="C219" i="7"/>
  <c r="B219" i="7"/>
  <c r="C218" i="7"/>
  <c r="B218" i="7"/>
  <c r="C217" i="7"/>
  <c r="B217" i="7"/>
  <c r="C216" i="7"/>
  <c r="B216" i="7"/>
  <c r="C215" i="7"/>
  <c r="B215" i="7"/>
  <c r="C214" i="7"/>
  <c r="B214" i="7"/>
  <c r="C213" i="7"/>
  <c r="B213" i="7"/>
  <c r="C212" i="7"/>
  <c r="B212" i="7"/>
  <c r="C211" i="7"/>
  <c r="B211" i="7"/>
  <c r="C210" i="7"/>
  <c r="B210" i="7"/>
  <c r="C209" i="7"/>
  <c r="B209" i="7"/>
  <c r="C205" i="7"/>
  <c r="B205" i="7"/>
  <c r="C204" i="7"/>
  <c r="B204" i="7"/>
  <c r="C203" i="7"/>
  <c r="B203" i="7"/>
  <c r="D203" i="7" s="1"/>
  <c r="C202" i="7"/>
  <c r="B202" i="7"/>
  <c r="C201" i="7"/>
  <c r="B201" i="7"/>
  <c r="C200" i="7"/>
  <c r="B200" i="7"/>
  <c r="C199" i="7"/>
  <c r="B199" i="7"/>
  <c r="D199" i="7" s="1"/>
  <c r="C198" i="7"/>
  <c r="B198" i="7"/>
  <c r="C197" i="7"/>
  <c r="B197" i="7"/>
  <c r="C196" i="7"/>
  <c r="B196" i="7"/>
  <c r="C195" i="7"/>
  <c r="B195" i="7"/>
  <c r="C194" i="7"/>
  <c r="B194" i="7"/>
  <c r="C193" i="7"/>
  <c r="B193" i="7"/>
  <c r="C192" i="7"/>
  <c r="B192" i="7"/>
  <c r="C191" i="7"/>
  <c r="B191" i="7"/>
  <c r="C190" i="7"/>
  <c r="B190" i="7"/>
  <c r="C189" i="7"/>
  <c r="B189" i="7"/>
  <c r="C188" i="7"/>
  <c r="B188" i="7"/>
  <c r="C187" i="7"/>
  <c r="B187" i="7"/>
  <c r="C186" i="7"/>
  <c r="B186" i="7"/>
  <c r="C185" i="7"/>
  <c r="B185" i="7"/>
  <c r="C184" i="7"/>
  <c r="B184" i="7"/>
  <c r="C183" i="7"/>
  <c r="B183" i="7"/>
  <c r="C182" i="7"/>
  <c r="B182" i="7"/>
  <c r="C181" i="7"/>
  <c r="B181" i="7"/>
  <c r="C180" i="7"/>
  <c r="B180" i="7"/>
  <c r="C179" i="7"/>
  <c r="B179" i="7"/>
  <c r="C178" i="7"/>
  <c r="B178" i="7"/>
  <c r="C177" i="7"/>
  <c r="B177" i="7"/>
  <c r="C176" i="7"/>
  <c r="B176" i="7"/>
  <c r="C175" i="7"/>
  <c r="B175" i="7"/>
  <c r="C174" i="7"/>
  <c r="B174" i="7"/>
  <c r="C173" i="7"/>
  <c r="B173" i="7"/>
  <c r="C172" i="7"/>
  <c r="B172" i="7"/>
  <c r="C171" i="7"/>
  <c r="B171" i="7"/>
  <c r="C167" i="7"/>
  <c r="B167" i="7"/>
  <c r="C166" i="7"/>
  <c r="B166" i="7"/>
  <c r="C165" i="7"/>
  <c r="B165" i="7"/>
  <c r="C164" i="7"/>
  <c r="B164" i="7"/>
  <c r="C163" i="7"/>
  <c r="B163" i="7"/>
  <c r="C162" i="7"/>
  <c r="B162" i="7"/>
  <c r="C161" i="7"/>
  <c r="B161" i="7"/>
  <c r="C160" i="7"/>
  <c r="B160" i="7"/>
  <c r="C159" i="7"/>
  <c r="B159" i="7"/>
  <c r="C158" i="7"/>
  <c r="B158" i="7"/>
  <c r="C157" i="7"/>
  <c r="B157" i="7"/>
  <c r="C156" i="7"/>
  <c r="B156" i="7"/>
  <c r="C155" i="7"/>
  <c r="B155" i="7"/>
  <c r="C154" i="7"/>
  <c r="B154" i="7"/>
  <c r="C153" i="7"/>
  <c r="B153" i="7"/>
  <c r="D153" i="7" s="1"/>
  <c r="C152" i="7"/>
  <c r="E152" i="7" s="1"/>
  <c r="B152" i="7"/>
  <c r="C151" i="7"/>
  <c r="B151" i="7"/>
  <c r="C150" i="7"/>
  <c r="B150" i="7"/>
  <c r="C149" i="7"/>
  <c r="B149" i="7"/>
  <c r="C148" i="7"/>
  <c r="B148" i="7"/>
  <c r="C147" i="7"/>
  <c r="B147" i="7"/>
  <c r="C146" i="7"/>
  <c r="B146" i="7"/>
  <c r="C145" i="7"/>
  <c r="B145" i="7"/>
  <c r="C144" i="7"/>
  <c r="B144" i="7"/>
  <c r="C143" i="7"/>
  <c r="B143" i="7"/>
  <c r="C142" i="7"/>
  <c r="B142" i="7"/>
  <c r="C141" i="7"/>
  <c r="B141" i="7"/>
  <c r="C140" i="7"/>
  <c r="B140" i="7"/>
  <c r="C139" i="7"/>
  <c r="B139" i="7"/>
  <c r="C138" i="7"/>
  <c r="B138" i="7"/>
  <c r="C137" i="7"/>
  <c r="B137" i="7"/>
  <c r="C136" i="7"/>
  <c r="B136" i="7"/>
  <c r="C135" i="7"/>
  <c r="B135" i="7"/>
  <c r="C134" i="7"/>
  <c r="B134" i="7"/>
  <c r="C133" i="7"/>
  <c r="B133" i="7"/>
  <c r="C129" i="7"/>
  <c r="B129" i="7"/>
  <c r="C128" i="7"/>
  <c r="B128" i="7"/>
  <c r="C127" i="7"/>
  <c r="B127" i="7"/>
  <c r="D127" i="7" s="1"/>
  <c r="C126" i="7"/>
  <c r="B126" i="7"/>
  <c r="C125" i="7"/>
  <c r="B125" i="7"/>
  <c r="C124" i="7"/>
  <c r="B124" i="7"/>
  <c r="C123" i="7"/>
  <c r="B123" i="7"/>
  <c r="C122" i="7"/>
  <c r="B122" i="7"/>
  <c r="C121" i="7"/>
  <c r="B121" i="7"/>
  <c r="C120" i="7"/>
  <c r="B120" i="7"/>
  <c r="C119" i="7"/>
  <c r="B119" i="7"/>
  <c r="C118" i="7"/>
  <c r="B118" i="7"/>
  <c r="C117" i="7"/>
  <c r="B117" i="7"/>
  <c r="C116" i="7"/>
  <c r="B116" i="7"/>
  <c r="C115" i="7"/>
  <c r="B115" i="7"/>
  <c r="C114" i="7"/>
  <c r="B114" i="7"/>
  <c r="C113" i="7"/>
  <c r="B113" i="7"/>
  <c r="C112" i="7"/>
  <c r="B112" i="7"/>
  <c r="C111" i="7"/>
  <c r="B111" i="7"/>
  <c r="C110" i="7"/>
  <c r="B110" i="7"/>
  <c r="C109" i="7"/>
  <c r="B109" i="7"/>
  <c r="C108" i="7"/>
  <c r="B108" i="7"/>
  <c r="C107" i="7"/>
  <c r="B107" i="7"/>
  <c r="C106" i="7"/>
  <c r="B106" i="7"/>
  <c r="C105" i="7"/>
  <c r="B105" i="7"/>
  <c r="C104" i="7"/>
  <c r="B104" i="7"/>
  <c r="C103" i="7"/>
  <c r="B103" i="7"/>
  <c r="C102" i="7"/>
  <c r="B102" i="7"/>
  <c r="C101" i="7"/>
  <c r="B101" i="7"/>
  <c r="C100" i="7"/>
  <c r="B100" i="7"/>
  <c r="C99" i="7"/>
  <c r="B99" i="7"/>
  <c r="C98" i="7"/>
  <c r="B98" i="7"/>
  <c r="C97" i="7"/>
  <c r="B97" i="7"/>
  <c r="C96" i="7"/>
  <c r="B96" i="7"/>
  <c r="C95" i="7"/>
  <c r="B95" i="7"/>
  <c r="C91" i="7"/>
  <c r="B91" i="7"/>
  <c r="C90" i="7"/>
  <c r="B90" i="7"/>
  <c r="C89" i="7"/>
  <c r="B89" i="7"/>
  <c r="C88" i="7"/>
  <c r="B88" i="7"/>
  <c r="C87" i="7"/>
  <c r="B87" i="7"/>
  <c r="C86" i="7"/>
  <c r="B86" i="7"/>
  <c r="C85" i="7"/>
  <c r="B85" i="7"/>
  <c r="C84" i="7"/>
  <c r="B84" i="7"/>
  <c r="C83" i="7"/>
  <c r="B83" i="7"/>
  <c r="C82" i="7"/>
  <c r="B82" i="7"/>
  <c r="C81" i="7"/>
  <c r="B81" i="7"/>
  <c r="C80" i="7"/>
  <c r="B80" i="7"/>
  <c r="C79" i="7"/>
  <c r="B79" i="7"/>
  <c r="C78" i="7"/>
  <c r="B78" i="7"/>
  <c r="C77" i="7"/>
  <c r="B77" i="7"/>
  <c r="C76" i="7"/>
  <c r="B76" i="7"/>
  <c r="C75" i="7"/>
  <c r="B75" i="7"/>
  <c r="C74" i="7"/>
  <c r="B74" i="7"/>
  <c r="C73" i="7"/>
  <c r="B73" i="7"/>
  <c r="C72" i="7"/>
  <c r="B72" i="7"/>
  <c r="C71" i="7"/>
  <c r="B71" i="7"/>
  <c r="C70" i="7"/>
  <c r="B70" i="7"/>
  <c r="C69" i="7"/>
  <c r="B69" i="7"/>
  <c r="C68" i="7"/>
  <c r="B68" i="7"/>
  <c r="C67" i="7"/>
  <c r="B67" i="7"/>
  <c r="C66" i="7"/>
  <c r="B66" i="7"/>
  <c r="C65" i="7"/>
  <c r="B65" i="7"/>
  <c r="C64" i="7"/>
  <c r="B64" i="7"/>
  <c r="C63" i="7"/>
  <c r="B63" i="7"/>
  <c r="C62" i="7"/>
  <c r="B62" i="7"/>
  <c r="C61" i="7"/>
  <c r="B61" i="7"/>
  <c r="C60" i="7"/>
  <c r="B60" i="7"/>
  <c r="C59" i="7"/>
  <c r="B59" i="7"/>
  <c r="C58" i="7"/>
  <c r="B58" i="7"/>
  <c r="C57" i="7"/>
  <c r="B57" i="7"/>
  <c r="C53" i="7"/>
  <c r="B53" i="7"/>
  <c r="C52" i="7"/>
  <c r="B52" i="7"/>
  <c r="C51" i="7"/>
  <c r="B51" i="7"/>
  <c r="C50" i="7"/>
  <c r="B50" i="7"/>
  <c r="C49" i="7"/>
  <c r="B49" i="7"/>
  <c r="C48" i="7"/>
  <c r="B48" i="7"/>
  <c r="C47" i="7"/>
  <c r="B47" i="7"/>
  <c r="C46" i="7"/>
  <c r="B46" i="7"/>
  <c r="C45" i="7"/>
  <c r="B45" i="7"/>
  <c r="C44" i="7"/>
  <c r="B44" i="7"/>
  <c r="C43" i="7"/>
  <c r="B43" i="7"/>
  <c r="C42" i="7"/>
  <c r="B42" i="7"/>
  <c r="C41" i="7"/>
  <c r="B41" i="7"/>
  <c r="C40" i="7"/>
  <c r="B40" i="7"/>
  <c r="C39" i="7"/>
  <c r="B39" i="7"/>
  <c r="C38" i="7"/>
  <c r="B38" i="7"/>
  <c r="C37" i="7"/>
  <c r="B37" i="7"/>
  <c r="C36" i="7"/>
  <c r="B36" i="7"/>
  <c r="C35" i="7"/>
  <c r="B35" i="7"/>
  <c r="C34" i="7"/>
  <c r="B34" i="7"/>
  <c r="C33" i="7"/>
  <c r="B33" i="7"/>
  <c r="C32" i="7"/>
  <c r="B32" i="7"/>
  <c r="C31" i="7"/>
  <c r="B31" i="7"/>
  <c r="C30" i="7"/>
  <c r="B30" i="7"/>
  <c r="C29" i="7"/>
  <c r="B29" i="7"/>
  <c r="C28" i="7"/>
  <c r="B28" i="7"/>
  <c r="C27" i="7"/>
  <c r="B27" i="7"/>
  <c r="C26" i="7"/>
  <c r="B26" i="7"/>
  <c r="C25" i="7"/>
  <c r="B25" i="7"/>
  <c r="C24" i="7"/>
  <c r="B24" i="7"/>
  <c r="C23" i="7"/>
  <c r="B23" i="7"/>
  <c r="C22" i="7"/>
  <c r="B22" i="7"/>
  <c r="C21" i="7"/>
  <c r="B21" i="7"/>
  <c r="C20" i="7"/>
  <c r="B20" i="7"/>
  <c r="C19" i="7"/>
  <c r="B19" i="7"/>
  <c r="C14" i="7"/>
  <c r="C661" i="6"/>
  <c r="B661" i="6"/>
  <c r="C660" i="6"/>
  <c r="B660" i="6"/>
  <c r="C659" i="6"/>
  <c r="B659" i="6"/>
  <c r="C658" i="6"/>
  <c r="B658" i="6"/>
  <c r="D658" i="6" s="1"/>
  <c r="C657" i="6"/>
  <c r="B657" i="6"/>
  <c r="C656" i="6"/>
  <c r="B656" i="6"/>
  <c r="C655" i="6"/>
  <c r="B655" i="6"/>
  <c r="C654" i="6"/>
  <c r="B654" i="6"/>
  <c r="C653" i="6"/>
  <c r="B653" i="6"/>
  <c r="C652" i="6"/>
  <c r="B652" i="6"/>
  <c r="C651" i="6"/>
  <c r="B651" i="6"/>
  <c r="C650" i="6"/>
  <c r="B650" i="6"/>
  <c r="C649" i="6"/>
  <c r="B649" i="6"/>
  <c r="C648" i="6"/>
  <c r="B648" i="6"/>
  <c r="D648" i="6" s="1"/>
  <c r="Z40" i="9" s="1"/>
  <c r="AV24" i="13" s="1"/>
  <c r="C647" i="6"/>
  <c r="D647" i="6" s="1"/>
  <c r="B647" i="6"/>
  <c r="C646" i="6"/>
  <c r="B646" i="6"/>
  <c r="C645" i="6"/>
  <c r="B645" i="6"/>
  <c r="C644" i="6"/>
  <c r="B644" i="6"/>
  <c r="C643" i="6"/>
  <c r="B643" i="6"/>
  <c r="C642" i="6"/>
  <c r="B642" i="6"/>
  <c r="C641" i="6"/>
  <c r="B641" i="6"/>
  <c r="C640" i="6"/>
  <c r="Z32" i="9" s="1"/>
  <c r="AV16" i="13" s="1"/>
  <c r="B640" i="6"/>
  <c r="C639" i="6"/>
  <c r="B639" i="6"/>
  <c r="E639" i="6" s="1"/>
  <c r="C638" i="6"/>
  <c r="B638" i="6"/>
  <c r="C637" i="6"/>
  <c r="B637" i="6"/>
  <c r="C636" i="6"/>
  <c r="B636" i="6"/>
  <c r="C635" i="6"/>
  <c r="B635" i="6"/>
  <c r="C634" i="6"/>
  <c r="B634" i="6"/>
  <c r="C633" i="6"/>
  <c r="B633" i="6"/>
  <c r="C632" i="6"/>
  <c r="B632" i="6"/>
  <c r="C631" i="6"/>
  <c r="B631" i="6"/>
  <c r="C630" i="6"/>
  <c r="B630" i="6"/>
  <c r="C629" i="6"/>
  <c r="B629" i="6"/>
  <c r="C628" i="6"/>
  <c r="B628" i="6"/>
  <c r="C627" i="6"/>
  <c r="B627" i="6"/>
  <c r="Z19" i="9"/>
  <c r="AV3" i="13" s="1"/>
  <c r="B623" i="6"/>
  <c r="B622" i="6"/>
  <c r="B621" i="6"/>
  <c r="B620" i="6"/>
  <c r="D620" i="6" s="1"/>
  <c r="B619" i="6"/>
  <c r="B618" i="6"/>
  <c r="B617" i="6"/>
  <c r="B616" i="6"/>
  <c r="D616" i="6" s="1"/>
  <c r="B615" i="6"/>
  <c r="B614" i="6"/>
  <c r="B613" i="6"/>
  <c r="B612" i="6"/>
  <c r="D612" i="6" s="1"/>
  <c r="B611" i="6"/>
  <c r="B610" i="6"/>
  <c r="B609" i="6"/>
  <c r="B608" i="6"/>
  <c r="B607" i="6"/>
  <c r="B606" i="6"/>
  <c r="B605" i="6"/>
  <c r="B604" i="6"/>
  <c r="Y34" i="9" s="1"/>
  <c r="AU18" i="13" s="1"/>
  <c r="B603" i="6"/>
  <c r="B602" i="6"/>
  <c r="E602" i="6" s="1"/>
  <c r="B601" i="6"/>
  <c r="B600" i="6"/>
  <c r="B599" i="6"/>
  <c r="B598" i="6"/>
  <c r="B597" i="6"/>
  <c r="B596" i="6"/>
  <c r="B595" i="6"/>
  <c r="B594" i="6"/>
  <c r="B593" i="6"/>
  <c r="B592" i="6"/>
  <c r="B591" i="6"/>
  <c r="B590" i="6"/>
  <c r="B589" i="6"/>
  <c r="C585" i="6"/>
  <c r="B585" i="6"/>
  <c r="C584" i="6"/>
  <c r="B584" i="6"/>
  <c r="C583" i="6"/>
  <c r="B583" i="6"/>
  <c r="C582" i="6"/>
  <c r="B582" i="6"/>
  <c r="C581" i="6"/>
  <c r="B581" i="6"/>
  <c r="C580" i="6"/>
  <c r="B580" i="6"/>
  <c r="C579" i="6"/>
  <c r="B579" i="6"/>
  <c r="C578" i="6"/>
  <c r="B578" i="6"/>
  <c r="C577" i="6"/>
  <c r="B577" i="6"/>
  <c r="C576" i="6"/>
  <c r="B576" i="6"/>
  <c r="C575" i="6"/>
  <c r="B575" i="6"/>
  <c r="C574" i="6"/>
  <c r="B574" i="6"/>
  <c r="C573" i="6"/>
  <c r="B573" i="6"/>
  <c r="C572" i="6"/>
  <c r="D572" i="6" s="1"/>
  <c r="B572" i="6"/>
  <c r="C571" i="6"/>
  <c r="B571" i="6"/>
  <c r="C570" i="6"/>
  <c r="B570" i="6"/>
  <c r="E570" i="6" s="1"/>
  <c r="C569" i="6"/>
  <c r="B569" i="6"/>
  <c r="C568" i="6"/>
  <c r="B568" i="6"/>
  <c r="C567" i="6"/>
  <c r="B567" i="6"/>
  <c r="C566" i="6"/>
  <c r="B566" i="6"/>
  <c r="C565" i="6"/>
  <c r="B565" i="6"/>
  <c r="C564" i="6"/>
  <c r="B564" i="6"/>
  <c r="C563" i="6"/>
  <c r="B563" i="6"/>
  <c r="C562" i="6"/>
  <c r="B562" i="6"/>
  <c r="X30" i="9" s="1"/>
  <c r="AT14" i="13" s="1"/>
  <c r="C561" i="6"/>
  <c r="B561" i="6"/>
  <c r="C560" i="6"/>
  <c r="B560" i="6"/>
  <c r="C559" i="6"/>
  <c r="B559" i="6"/>
  <c r="C558" i="6"/>
  <c r="B558" i="6"/>
  <c r="C557" i="6"/>
  <c r="B557" i="6"/>
  <c r="C556" i="6"/>
  <c r="B556" i="6"/>
  <c r="C555" i="6"/>
  <c r="B555" i="6"/>
  <c r="E555" i="6" s="1"/>
  <c r="C554" i="6"/>
  <c r="B554" i="6"/>
  <c r="C553" i="6"/>
  <c r="B553" i="6"/>
  <c r="C552" i="6"/>
  <c r="B552" i="6"/>
  <c r="C551" i="6"/>
  <c r="B551" i="6"/>
  <c r="C547" i="6"/>
  <c r="B547" i="6"/>
  <c r="C546" i="6"/>
  <c r="B546" i="6"/>
  <c r="C545" i="6"/>
  <c r="B545" i="6"/>
  <c r="C544" i="6"/>
  <c r="B544" i="6"/>
  <c r="C543" i="6"/>
  <c r="B543" i="6"/>
  <c r="C542" i="6"/>
  <c r="B542" i="6"/>
  <c r="C541" i="6"/>
  <c r="B541" i="6"/>
  <c r="C540" i="6"/>
  <c r="B540" i="6"/>
  <c r="C539" i="6"/>
  <c r="B539" i="6"/>
  <c r="C538" i="6"/>
  <c r="B538" i="6"/>
  <c r="C537" i="6"/>
  <c r="B537" i="6"/>
  <c r="C536" i="6"/>
  <c r="B536" i="6"/>
  <c r="C535" i="6"/>
  <c r="B535" i="6"/>
  <c r="C534" i="6"/>
  <c r="B534" i="6"/>
  <c r="C533" i="6"/>
  <c r="D533" i="6" s="1"/>
  <c r="B533" i="6"/>
  <c r="C532" i="6"/>
  <c r="B532" i="6"/>
  <c r="C531" i="6"/>
  <c r="B531" i="6"/>
  <c r="C530" i="6"/>
  <c r="B530" i="6"/>
  <c r="C529" i="6"/>
  <c r="B529" i="6"/>
  <c r="C528" i="6"/>
  <c r="B528" i="6"/>
  <c r="C527" i="6"/>
  <c r="B527" i="6"/>
  <c r="C526" i="6"/>
  <c r="B526" i="6"/>
  <c r="C525" i="6"/>
  <c r="B525" i="6"/>
  <c r="C524" i="6"/>
  <c r="B524" i="6"/>
  <c r="C523" i="6"/>
  <c r="B523" i="6"/>
  <c r="C522" i="6"/>
  <c r="B522" i="6"/>
  <c r="C521" i="6"/>
  <c r="B521" i="6"/>
  <c r="C520" i="6"/>
  <c r="B520" i="6"/>
  <c r="C519" i="6"/>
  <c r="B519" i="6"/>
  <c r="C518" i="6"/>
  <c r="B518" i="6"/>
  <c r="C517" i="6"/>
  <c r="B517" i="6"/>
  <c r="C516" i="6"/>
  <c r="B516" i="6"/>
  <c r="C515" i="6"/>
  <c r="B515" i="6"/>
  <c r="C514" i="6"/>
  <c r="B514" i="6"/>
  <c r="C513" i="6"/>
  <c r="B513" i="6"/>
  <c r="W19" i="9"/>
  <c r="C509" i="6"/>
  <c r="B509" i="6"/>
  <c r="C508" i="6"/>
  <c r="B508" i="6"/>
  <c r="C507" i="6"/>
  <c r="B507" i="6"/>
  <c r="C506" i="6"/>
  <c r="B506" i="6"/>
  <c r="C505" i="6"/>
  <c r="B505" i="6"/>
  <c r="C504" i="6"/>
  <c r="B504" i="6"/>
  <c r="C503" i="6"/>
  <c r="B503" i="6"/>
  <c r="C502" i="6"/>
  <c r="B502" i="6"/>
  <c r="C501" i="6"/>
  <c r="B501" i="6"/>
  <c r="C500" i="6"/>
  <c r="B500" i="6"/>
  <c r="D500" i="6" s="1"/>
  <c r="C499" i="6"/>
  <c r="B499" i="6"/>
  <c r="C498" i="6"/>
  <c r="B498" i="6"/>
  <c r="C497" i="6"/>
  <c r="B497" i="6"/>
  <c r="C496" i="6"/>
  <c r="B496" i="6"/>
  <c r="C495" i="6"/>
  <c r="B495" i="6"/>
  <c r="D495" i="6" s="1"/>
  <c r="Q80" i="9" s="1"/>
  <c r="BQ23" i="13" s="1"/>
  <c r="C494" i="6"/>
  <c r="B494" i="6"/>
  <c r="C493" i="6"/>
  <c r="B493" i="6"/>
  <c r="C492" i="6"/>
  <c r="B492" i="6"/>
  <c r="C491" i="6"/>
  <c r="B491" i="6"/>
  <c r="C490" i="6"/>
  <c r="B490" i="6"/>
  <c r="C489" i="6"/>
  <c r="B489" i="6"/>
  <c r="C488" i="6"/>
  <c r="B488" i="6"/>
  <c r="C487" i="6"/>
  <c r="B487" i="6"/>
  <c r="C486" i="6"/>
  <c r="B486" i="6"/>
  <c r="C485" i="6"/>
  <c r="B485" i="6"/>
  <c r="C484" i="6"/>
  <c r="B484" i="6"/>
  <c r="C483" i="6"/>
  <c r="B483" i="6"/>
  <c r="C482" i="6"/>
  <c r="B482" i="6"/>
  <c r="C481" i="6"/>
  <c r="B481" i="6"/>
  <c r="C480" i="6"/>
  <c r="B480" i="6"/>
  <c r="C479" i="6"/>
  <c r="B479" i="6"/>
  <c r="C478" i="6"/>
  <c r="B478" i="6"/>
  <c r="C477" i="6"/>
  <c r="B477" i="6"/>
  <c r="C476" i="6"/>
  <c r="B476" i="6"/>
  <c r="C475" i="6"/>
  <c r="B475" i="6"/>
  <c r="C471" i="6"/>
  <c r="B471" i="6"/>
  <c r="C470" i="6"/>
  <c r="B470" i="6"/>
  <c r="C469" i="6"/>
  <c r="B469" i="6"/>
  <c r="C468" i="6"/>
  <c r="B468" i="6"/>
  <c r="C467" i="6"/>
  <c r="B467" i="6"/>
  <c r="C466" i="6"/>
  <c r="B466" i="6"/>
  <c r="C465" i="6"/>
  <c r="B465" i="6"/>
  <c r="C464" i="6"/>
  <c r="B464" i="6"/>
  <c r="D464" i="6" s="1"/>
  <c r="P87" i="9" s="1"/>
  <c r="C463" i="6"/>
  <c r="B463" i="6"/>
  <c r="C462" i="6"/>
  <c r="B462" i="6"/>
  <c r="C461" i="6"/>
  <c r="B461" i="6"/>
  <c r="C460" i="6"/>
  <c r="B460" i="6"/>
  <c r="C459" i="6"/>
  <c r="B459" i="6"/>
  <c r="C458" i="6"/>
  <c r="B458" i="6"/>
  <c r="C457" i="6"/>
  <c r="B457" i="6"/>
  <c r="C456" i="6"/>
  <c r="B456" i="6"/>
  <c r="C455" i="6"/>
  <c r="B455" i="6"/>
  <c r="C454" i="6"/>
  <c r="B454" i="6"/>
  <c r="C453" i="6"/>
  <c r="B453" i="6"/>
  <c r="C452" i="6"/>
  <c r="B452" i="6"/>
  <c r="C451" i="6"/>
  <c r="B451" i="6"/>
  <c r="C450" i="6"/>
  <c r="B450" i="6"/>
  <c r="C449" i="6"/>
  <c r="B449" i="6"/>
  <c r="C448" i="6"/>
  <c r="B448" i="6"/>
  <c r="C447" i="6"/>
  <c r="B447" i="6"/>
  <c r="C446" i="6"/>
  <c r="B446" i="6"/>
  <c r="C445" i="6"/>
  <c r="B445" i="6"/>
  <c r="C444" i="6"/>
  <c r="B444" i="6"/>
  <c r="C443" i="6"/>
  <c r="B443" i="6"/>
  <c r="C442" i="6"/>
  <c r="B442" i="6"/>
  <c r="C441" i="6"/>
  <c r="B441" i="6"/>
  <c r="C440" i="6"/>
  <c r="B440" i="6"/>
  <c r="C439" i="6"/>
  <c r="B439" i="6"/>
  <c r="C438" i="6"/>
  <c r="B438" i="6"/>
  <c r="C437" i="6"/>
  <c r="B437" i="6"/>
  <c r="P60" i="9" s="1"/>
  <c r="BP3" i="13" s="1"/>
  <c r="C433" i="6"/>
  <c r="B433" i="6"/>
  <c r="C432" i="6"/>
  <c r="B432" i="6"/>
  <c r="C431" i="6"/>
  <c r="B431" i="6"/>
  <c r="C430" i="6"/>
  <c r="B430" i="6"/>
  <c r="C429" i="6"/>
  <c r="B429" i="6"/>
  <c r="C428" i="6"/>
  <c r="B428" i="6"/>
  <c r="C427" i="6"/>
  <c r="B427" i="6"/>
  <c r="C426" i="6"/>
  <c r="B426" i="6"/>
  <c r="C425" i="6"/>
  <c r="B425" i="6"/>
  <c r="C424" i="6"/>
  <c r="B424" i="6"/>
  <c r="C423" i="6"/>
  <c r="B423" i="6"/>
  <c r="C422" i="6"/>
  <c r="B422" i="6"/>
  <c r="C421" i="6"/>
  <c r="B421" i="6"/>
  <c r="C420" i="6"/>
  <c r="B420" i="6"/>
  <c r="C419" i="6"/>
  <c r="B419" i="6"/>
  <c r="C418" i="6"/>
  <c r="B418" i="6"/>
  <c r="C417" i="6"/>
  <c r="B417" i="6"/>
  <c r="C416" i="6"/>
  <c r="B416" i="6"/>
  <c r="C415" i="6"/>
  <c r="B415" i="6"/>
  <c r="C414" i="6"/>
  <c r="B414" i="6"/>
  <c r="C413" i="6"/>
  <c r="B413" i="6"/>
  <c r="E413" i="6" s="1"/>
  <c r="C412" i="6"/>
  <c r="B412" i="6"/>
  <c r="C411" i="6"/>
  <c r="B411" i="6"/>
  <c r="C410" i="6"/>
  <c r="B410" i="6"/>
  <c r="C409" i="6"/>
  <c r="B409" i="6"/>
  <c r="C408" i="6"/>
  <c r="B408" i="6"/>
  <c r="C407" i="6"/>
  <c r="B407" i="6"/>
  <c r="C406" i="6"/>
  <c r="B406" i="6"/>
  <c r="C405" i="6"/>
  <c r="B405" i="6"/>
  <c r="C404" i="6"/>
  <c r="B404" i="6"/>
  <c r="C403" i="6"/>
  <c r="B403" i="6"/>
  <c r="C402" i="6"/>
  <c r="B402" i="6"/>
  <c r="C401" i="6"/>
  <c r="B401" i="6"/>
  <c r="O62" i="9" s="1"/>
  <c r="AV5" i="11" s="1"/>
  <c r="C400" i="6"/>
  <c r="B400" i="6"/>
  <c r="C399" i="6"/>
  <c r="B399" i="6"/>
  <c r="C395" i="6"/>
  <c r="B395" i="6"/>
  <c r="C394" i="6"/>
  <c r="B394" i="6"/>
  <c r="C393" i="6"/>
  <c r="B393" i="6"/>
  <c r="C392" i="6"/>
  <c r="B392" i="6"/>
  <c r="C391" i="6"/>
  <c r="B391" i="6"/>
  <c r="C390" i="6"/>
  <c r="B390" i="6"/>
  <c r="C389" i="6"/>
  <c r="B389" i="6"/>
  <c r="D389" i="6"/>
  <c r="V47" i="9" s="1"/>
  <c r="AR31" i="13" s="1"/>
  <c r="C388" i="6"/>
  <c r="B388" i="6"/>
  <c r="D388" i="6" s="1"/>
  <c r="V46" i="9" s="1"/>
  <c r="AR30" i="13" s="1"/>
  <c r="C387" i="6"/>
  <c r="D387" i="6" s="1"/>
  <c r="B387" i="6"/>
  <c r="C386" i="6"/>
  <c r="B386" i="6"/>
  <c r="C385" i="6"/>
  <c r="B385" i="6"/>
  <c r="C384" i="6"/>
  <c r="B384" i="6"/>
  <c r="D384" i="6" s="1"/>
  <c r="V42" i="9" s="1"/>
  <c r="AR26" i="13" s="1"/>
  <c r="C383" i="6"/>
  <c r="D383" i="6" s="1"/>
  <c r="B383" i="6"/>
  <c r="C382" i="6"/>
  <c r="B382" i="6"/>
  <c r="C381" i="6"/>
  <c r="B381" i="6"/>
  <c r="C380" i="6"/>
  <c r="B380" i="6"/>
  <c r="C379" i="6"/>
  <c r="B379" i="6"/>
  <c r="C378" i="6"/>
  <c r="B378" i="6"/>
  <c r="C377" i="6"/>
  <c r="B377" i="6"/>
  <c r="C376" i="6"/>
  <c r="B376" i="6"/>
  <c r="C375" i="6"/>
  <c r="B375" i="6"/>
  <c r="C374" i="6"/>
  <c r="B374" i="6"/>
  <c r="C373" i="6"/>
  <c r="B373" i="6"/>
  <c r="C372" i="6"/>
  <c r="B372" i="6"/>
  <c r="C371" i="6"/>
  <c r="B371" i="6"/>
  <c r="C370" i="6"/>
  <c r="B370" i="6"/>
  <c r="C369" i="6"/>
  <c r="B369" i="6"/>
  <c r="C368" i="6"/>
  <c r="B368" i="6"/>
  <c r="C367" i="6"/>
  <c r="B367" i="6"/>
  <c r="C366" i="6"/>
  <c r="B366" i="6"/>
  <c r="C365" i="6"/>
  <c r="B365" i="6"/>
  <c r="C364" i="6"/>
  <c r="B364" i="6"/>
  <c r="C363" i="6"/>
  <c r="B363" i="6"/>
  <c r="C362" i="6"/>
  <c r="B362" i="6"/>
  <c r="C361" i="6"/>
  <c r="B361" i="6"/>
  <c r="C357" i="6"/>
  <c r="B357" i="6"/>
  <c r="D357" i="6" s="1"/>
  <c r="U53" i="9" s="1"/>
  <c r="C356" i="6"/>
  <c r="B356" i="6"/>
  <c r="D356" i="6" s="1"/>
  <c r="C355" i="6"/>
  <c r="B355" i="6"/>
  <c r="C354" i="6"/>
  <c r="B354" i="6"/>
  <c r="C353" i="6"/>
  <c r="B353" i="6"/>
  <c r="D353" i="6" s="1"/>
  <c r="C352" i="6"/>
  <c r="B352" i="6"/>
  <c r="D352" i="6" s="1"/>
  <c r="U48" i="9" s="1"/>
  <c r="AQ32" i="13" s="1"/>
  <c r="C351" i="6"/>
  <c r="B351" i="6"/>
  <c r="D351" i="6" s="1"/>
  <c r="U47" i="9" s="1"/>
  <c r="AQ31" i="13" s="1"/>
  <c r="C350" i="6"/>
  <c r="B350" i="6"/>
  <c r="C349" i="6"/>
  <c r="B349" i="6"/>
  <c r="C348" i="6"/>
  <c r="B348" i="6"/>
  <c r="C347" i="6"/>
  <c r="B347" i="6"/>
  <c r="C346" i="6"/>
  <c r="D346" i="6" s="1"/>
  <c r="B346" i="6"/>
  <c r="C345" i="6"/>
  <c r="B345" i="6"/>
  <c r="D345" i="6" s="1"/>
  <c r="C344" i="6"/>
  <c r="B344" i="6"/>
  <c r="D344" i="6" s="1"/>
  <c r="C343" i="6"/>
  <c r="B343" i="6"/>
  <c r="C342" i="6"/>
  <c r="B342" i="6"/>
  <c r="C341" i="6"/>
  <c r="B341" i="6"/>
  <c r="C340" i="6"/>
  <c r="B340" i="6"/>
  <c r="C339" i="6"/>
  <c r="B339" i="6"/>
  <c r="C338" i="6"/>
  <c r="B338" i="6"/>
  <c r="C337" i="6"/>
  <c r="B337" i="6"/>
  <c r="C336" i="6"/>
  <c r="B336" i="6"/>
  <c r="C335" i="6"/>
  <c r="B335" i="6"/>
  <c r="C334" i="6"/>
  <c r="B334" i="6"/>
  <c r="C333" i="6"/>
  <c r="B333" i="6"/>
  <c r="C332" i="6"/>
  <c r="B332" i="6"/>
  <c r="C331" i="6"/>
  <c r="B331" i="6"/>
  <c r="C330" i="6"/>
  <c r="B330" i="6"/>
  <c r="C329" i="6"/>
  <c r="B329" i="6"/>
  <c r="C328" i="6"/>
  <c r="B328" i="6"/>
  <c r="C327" i="6"/>
  <c r="B327" i="6"/>
  <c r="C326" i="6"/>
  <c r="B326" i="6"/>
  <c r="C325" i="6"/>
  <c r="B325" i="6"/>
  <c r="C324" i="6"/>
  <c r="B324" i="6"/>
  <c r="C323" i="6"/>
  <c r="B323" i="6"/>
  <c r="E320" i="6"/>
  <c r="C319" i="6"/>
  <c r="B319" i="6"/>
  <c r="C318" i="6"/>
  <c r="B318" i="6"/>
  <c r="C317" i="6"/>
  <c r="B317" i="6"/>
  <c r="C316" i="6"/>
  <c r="B316" i="6"/>
  <c r="C315" i="6"/>
  <c r="B315" i="6"/>
  <c r="C314" i="6"/>
  <c r="B314" i="6"/>
  <c r="C313" i="6"/>
  <c r="B313" i="6"/>
  <c r="C312" i="6"/>
  <c r="B312" i="6"/>
  <c r="C311" i="6"/>
  <c r="B311" i="6"/>
  <c r="C310" i="6"/>
  <c r="B310" i="6"/>
  <c r="C309" i="6"/>
  <c r="B309" i="6"/>
  <c r="C308" i="6"/>
  <c r="B308" i="6"/>
  <c r="C307" i="6"/>
  <c r="B307" i="6"/>
  <c r="C306" i="6"/>
  <c r="B306" i="6"/>
  <c r="C305" i="6"/>
  <c r="B305" i="6"/>
  <c r="C304" i="6"/>
  <c r="B304" i="6"/>
  <c r="C303" i="6"/>
  <c r="B303" i="6"/>
  <c r="C302" i="6"/>
  <c r="B302" i="6"/>
  <c r="C301" i="6"/>
  <c r="B301" i="6"/>
  <c r="C300" i="6"/>
  <c r="B300" i="6"/>
  <c r="C299" i="6"/>
  <c r="B299" i="6"/>
  <c r="C298" i="6"/>
  <c r="B298" i="6"/>
  <c r="C297" i="6"/>
  <c r="B297" i="6"/>
  <c r="C296" i="6"/>
  <c r="B296" i="6"/>
  <c r="C295" i="6"/>
  <c r="B295" i="6"/>
  <c r="C294" i="6"/>
  <c r="B294" i="6"/>
  <c r="C293" i="6"/>
  <c r="B293" i="6"/>
  <c r="C292" i="6"/>
  <c r="B292" i="6"/>
  <c r="C291" i="6"/>
  <c r="B291" i="6"/>
  <c r="C290" i="6"/>
  <c r="B290" i="6"/>
  <c r="C289" i="6"/>
  <c r="B289" i="6"/>
  <c r="C288" i="6"/>
  <c r="B288" i="6"/>
  <c r="C287" i="6"/>
  <c r="B287" i="6"/>
  <c r="C286" i="6"/>
  <c r="B286" i="6"/>
  <c r="C285" i="6"/>
  <c r="B285" i="6"/>
  <c r="C281" i="6"/>
  <c r="B281" i="6"/>
  <c r="C280" i="6"/>
  <c r="B280" i="6"/>
  <c r="C279" i="6"/>
  <c r="B279" i="6"/>
  <c r="C278" i="6"/>
  <c r="B278" i="6"/>
  <c r="C277" i="6"/>
  <c r="B277" i="6"/>
  <c r="C276" i="6"/>
  <c r="B276" i="6"/>
  <c r="C275" i="6"/>
  <c r="B275" i="6"/>
  <c r="C274" i="6"/>
  <c r="B274" i="6"/>
  <c r="C273" i="6"/>
  <c r="B273" i="6"/>
  <c r="C272" i="6"/>
  <c r="B272" i="6"/>
  <c r="D272" i="6"/>
  <c r="C271" i="6"/>
  <c r="B271" i="6"/>
  <c r="D271" i="6" s="1"/>
  <c r="C270" i="6"/>
  <c r="B270" i="6"/>
  <c r="C269" i="6"/>
  <c r="B269" i="6"/>
  <c r="C268" i="6"/>
  <c r="B268" i="6"/>
  <c r="D268" i="6" s="1"/>
  <c r="C267" i="6"/>
  <c r="B267" i="6"/>
  <c r="C266" i="6"/>
  <c r="B266" i="6"/>
  <c r="C265" i="6"/>
  <c r="B265" i="6"/>
  <c r="C264" i="6"/>
  <c r="B264" i="6"/>
  <c r="C263" i="6"/>
  <c r="B263" i="6"/>
  <c r="C262" i="6"/>
  <c r="B262" i="6"/>
  <c r="C261" i="6"/>
  <c r="B261" i="6"/>
  <c r="C260" i="6"/>
  <c r="B260" i="6"/>
  <c r="C259" i="6"/>
  <c r="B259" i="6"/>
  <c r="C258" i="6"/>
  <c r="B258" i="6"/>
  <c r="C257" i="6"/>
  <c r="B257" i="6"/>
  <c r="C256" i="6"/>
  <c r="B256" i="6"/>
  <c r="C255" i="6"/>
  <c r="B255" i="6"/>
  <c r="C254" i="6"/>
  <c r="B254" i="6"/>
  <c r="C253" i="6"/>
  <c r="B253" i="6"/>
  <c r="C252" i="6"/>
  <c r="B252" i="6"/>
  <c r="E252" i="6" s="1"/>
  <c r="C251" i="6"/>
  <c r="B251" i="6"/>
  <c r="C250" i="6"/>
  <c r="B250" i="6"/>
  <c r="C249" i="6"/>
  <c r="B249" i="6"/>
  <c r="C248" i="6"/>
  <c r="B248" i="6"/>
  <c r="C247" i="6"/>
  <c r="B247" i="6"/>
  <c r="C243" i="6"/>
  <c r="B243" i="6"/>
  <c r="C242" i="6"/>
  <c r="B242" i="6"/>
  <c r="C241" i="6"/>
  <c r="B241" i="6"/>
  <c r="C240" i="6"/>
  <c r="B240" i="6"/>
  <c r="D240" i="6" s="1"/>
  <c r="C239" i="6"/>
  <c r="B239" i="6"/>
  <c r="C238" i="6"/>
  <c r="B238" i="6"/>
  <c r="C237" i="6"/>
  <c r="B237" i="6"/>
  <c r="C236" i="6"/>
  <c r="B236" i="6"/>
  <c r="D236" i="6" s="1"/>
  <c r="R46" i="9" s="1"/>
  <c r="C235" i="6"/>
  <c r="B235" i="6"/>
  <c r="C234" i="6"/>
  <c r="B234" i="6"/>
  <c r="C233" i="6"/>
  <c r="B233" i="6"/>
  <c r="D233" i="6" s="1"/>
  <c r="C232" i="6"/>
  <c r="B232" i="6"/>
  <c r="C231" i="6"/>
  <c r="B231" i="6"/>
  <c r="C230" i="6"/>
  <c r="B230" i="6"/>
  <c r="C229" i="6"/>
  <c r="B229" i="6"/>
  <c r="C228" i="6"/>
  <c r="B228" i="6"/>
  <c r="R38" i="9" s="1"/>
  <c r="AN22" i="13" s="1"/>
  <c r="C227" i="6"/>
  <c r="B227" i="6"/>
  <c r="C226" i="6"/>
  <c r="B226" i="6"/>
  <c r="C225" i="6"/>
  <c r="B225" i="6"/>
  <c r="C224" i="6"/>
  <c r="B224" i="6"/>
  <c r="C223" i="6"/>
  <c r="B223" i="6"/>
  <c r="C222" i="6"/>
  <c r="B222" i="6"/>
  <c r="C221" i="6"/>
  <c r="B221" i="6"/>
  <c r="C220" i="6"/>
  <c r="B220" i="6"/>
  <c r="C219" i="6"/>
  <c r="B219" i="6"/>
  <c r="C218" i="6"/>
  <c r="B218" i="6"/>
  <c r="C217" i="6"/>
  <c r="B217" i="6"/>
  <c r="C216" i="6"/>
  <c r="B216" i="6"/>
  <c r="C215" i="6"/>
  <c r="B215" i="6"/>
  <c r="C214" i="6"/>
  <c r="B214" i="6"/>
  <c r="C213" i="6"/>
  <c r="B213" i="6"/>
  <c r="C212" i="6"/>
  <c r="B212" i="6"/>
  <c r="C211" i="6"/>
  <c r="B211" i="6"/>
  <c r="C210" i="6"/>
  <c r="B210" i="6"/>
  <c r="C209" i="6"/>
  <c r="B209" i="6"/>
  <c r="C205" i="6"/>
  <c r="B205" i="6"/>
  <c r="D205" i="6" s="1"/>
  <c r="C204" i="6"/>
  <c r="B204" i="6"/>
  <c r="C203" i="6"/>
  <c r="B203" i="6"/>
  <c r="C202" i="6"/>
  <c r="B202" i="6"/>
  <c r="C201" i="6"/>
  <c r="B201" i="6"/>
  <c r="C200" i="6"/>
  <c r="B200" i="6"/>
  <c r="C199" i="6"/>
  <c r="B199" i="6"/>
  <c r="C198" i="6"/>
  <c r="B198" i="6"/>
  <c r="D198" i="6" s="1"/>
  <c r="C197" i="6"/>
  <c r="B197" i="6"/>
  <c r="C196" i="6"/>
  <c r="B196" i="6"/>
  <c r="D196" i="6" s="1"/>
  <c r="C195" i="6"/>
  <c r="B195" i="6"/>
  <c r="C194" i="6"/>
  <c r="B194" i="6"/>
  <c r="C193" i="6"/>
  <c r="B193" i="6"/>
  <c r="D193" i="6" s="1"/>
  <c r="C192" i="6"/>
  <c r="B192" i="6"/>
  <c r="C191" i="6"/>
  <c r="B191" i="6"/>
  <c r="C190" i="6"/>
  <c r="B190" i="6"/>
  <c r="E190" i="6" s="1"/>
  <c r="C189" i="6"/>
  <c r="B189" i="6"/>
  <c r="C188" i="6"/>
  <c r="B188" i="6"/>
  <c r="C187" i="6"/>
  <c r="B187" i="6"/>
  <c r="C186" i="6"/>
  <c r="B186" i="6"/>
  <c r="Q34" i="9" s="1"/>
  <c r="AM18" i="13" s="1"/>
  <c r="C185" i="6"/>
  <c r="B185" i="6"/>
  <c r="C184" i="6"/>
  <c r="B184" i="6"/>
  <c r="C183" i="6"/>
  <c r="B183" i="6"/>
  <c r="C182" i="6"/>
  <c r="B182" i="6"/>
  <c r="C181" i="6"/>
  <c r="B181" i="6"/>
  <c r="C180" i="6"/>
  <c r="B180" i="6"/>
  <c r="C179" i="6"/>
  <c r="B179" i="6"/>
  <c r="C178" i="6"/>
  <c r="B178" i="6"/>
  <c r="C177" i="6"/>
  <c r="B177" i="6"/>
  <c r="C176" i="6"/>
  <c r="B176" i="6"/>
  <c r="C175" i="6"/>
  <c r="B175" i="6"/>
  <c r="C174" i="6"/>
  <c r="B174" i="6"/>
  <c r="E174" i="6" s="1"/>
  <c r="C173" i="6"/>
  <c r="B173" i="6"/>
  <c r="C172" i="6"/>
  <c r="B172" i="6"/>
  <c r="C171" i="6"/>
  <c r="B171" i="6"/>
  <c r="C167" i="6"/>
  <c r="B167" i="6"/>
  <c r="D167" i="6" s="1"/>
  <c r="P53" i="9" s="1"/>
  <c r="AL37" i="13" s="1"/>
  <c r="C166" i="6"/>
  <c r="B166" i="6"/>
  <c r="C165" i="6"/>
  <c r="B165" i="6"/>
  <c r="C164" i="6"/>
  <c r="D164" i="6" s="1"/>
  <c r="B164" i="6"/>
  <c r="C163" i="6"/>
  <c r="B163" i="6"/>
  <c r="C162" i="6"/>
  <c r="B162" i="6"/>
  <c r="C161" i="6"/>
  <c r="B161" i="6"/>
  <c r="C160" i="6"/>
  <c r="D160" i="6" s="1"/>
  <c r="B160" i="6"/>
  <c r="C159" i="6"/>
  <c r="B159" i="6"/>
  <c r="D159" i="6" s="1"/>
  <c r="C158" i="6"/>
  <c r="B158" i="6"/>
  <c r="C157" i="6"/>
  <c r="B157" i="6"/>
  <c r="C156" i="6"/>
  <c r="B156" i="6"/>
  <c r="C155" i="6"/>
  <c r="B155" i="6"/>
  <c r="C154" i="6"/>
  <c r="B154" i="6"/>
  <c r="C153" i="6"/>
  <c r="B153" i="6"/>
  <c r="C152" i="6"/>
  <c r="B152" i="6"/>
  <c r="C151" i="6"/>
  <c r="B151" i="6"/>
  <c r="C150" i="6"/>
  <c r="B150" i="6"/>
  <c r="C149" i="6"/>
  <c r="B149" i="6"/>
  <c r="C148" i="6"/>
  <c r="B148" i="6"/>
  <c r="C147" i="6"/>
  <c r="B147" i="6"/>
  <c r="C146" i="6"/>
  <c r="B146" i="6"/>
  <c r="C145" i="6"/>
  <c r="P31" i="9" s="1"/>
  <c r="AL15" i="13" s="1"/>
  <c r="B145" i="6"/>
  <c r="C144" i="6"/>
  <c r="B144" i="6"/>
  <c r="C143" i="6"/>
  <c r="B143" i="6"/>
  <c r="C142" i="6"/>
  <c r="B142" i="6"/>
  <c r="C141" i="6"/>
  <c r="B141" i="6"/>
  <c r="C140" i="6"/>
  <c r="B140" i="6"/>
  <c r="C139" i="6"/>
  <c r="B139" i="6"/>
  <c r="C138" i="6"/>
  <c r="B138" i="6"/>
  <c r="C137" i="6"/>
  <c r="B137" i="6"/>
  <c r="C136" i="6"/>
  <c r="B136" i="6"/>
  <c r="C135" i="6"/>
  <c r="B135" i="6"/>
  <c r="C134" i="6"/>
  <c r="B134" i="6"/>
  <c r="C133" i="6"/>
  <c r="B133" i="6"/>
  <c r="C129" i="6"/>
  <c r="B129" i="6"/>
  <c r="C128" i="6"/>
  <c r="B128" i="6"/>
  <c r="C127" i="6"/>
  <c r="B127" i="6"/>
  <c r="C126" i="6"/>
  <c r="B126" i="6"/>
  <c r="C125" i="6"/>
  <c r="B125" i="6"/>
  <c r="C124" i="6"/>
  <c r="B124" i="6"/>
  <c r="D124" i="6" s="1"/>
  <c r="O48" i="9" s="1"/>
  <c r="AK32" i="13" s="1"/>
  <c r="C123" i="6"/>
  <c r="B123" i="6"/>
  <c r="C122" i="6"/>
  <c r="B122" i="6"/>
  <c r="C121" i="6"/>
  <c r="B121" i="6"/>
  <c r="C120" i="6"/>
  <c r="B120" i="6"/>
  <c r="C119" i="6"/>
  <c r="B119" i="6"/>
  <c r="C118" i="6"/>
  <c r="B118" i="6"/>
  <c r="C117" i="6"/>
  <c r="B117" i="6"/>
  <c r="C116" i="6"/>
  <c r="B116" i="6"/>
  <c r="D116" i="6" s="1"/>
  <c r="O40" i="9" s="1"/>
  <c r="AK24" i="13" s="1"/>
  <c r="C115" i="6"/>
  <c r="B115" i="6"/>
  <c r="C114" i="6"/>
  <c r="B114" i="6"/>
  <c r="C113" i="6"/>
  <c r="B113" i="6"/>
  <c r="C112" i="6"/>
  <c r="B112" i="6"/>
  <c r="C111" i="6"/>
  <c r="B111" i="6"/>
  <c r="C110" i="6"/>
  <c r="B110" i="6"/>
  <c r="C109" i="6"/>
  <c r="B109" i="6"/>
  <c r="C108" i="6"/>
  <c r="B108" i="6"/>
  <c r="C107" i="6"/>
  <c r="B107" i="6"/>
  <c r="C106" i="6"/>
  <c r="B106" i="6"/>
  <c r="C105" i="6"/>
  <c r="B105" i="6"/>
  <c r="C104" i="6"/>
  <c r="B104" i="6"/>
  <c r="C103" i="6"/>
  <c r="B103" i="6"/>
  <c r="C102" i="6"/>
  <c r="B102" i="6"/>
  <c r="C101" i="6"/>
  <c r="B101" i="6"/>
  <c r="C100" i="6"/>
  <c r="B100" i="6"/>
  <c r="C99" i="6"/>
  <c r="B99" i="6"/>
  <c r="C98" i="6"/>
  <c r="B98" i="6"/>
  <c r="C97" i="6"/>
  <c r="B97" i="6"/>
  <c r="C96" i="6"/>
  <c r="B96" i="6"/>
  <c r="C95" i="6"/>
  <c r="B95" i="6"/>
  <c r="C91" i="6"/>
  <c r="B91" i="6"/>
  <c r="C90" i="6"/>
  <c r="B90" i="6"/>
  <c r="C89" i="6"/>
  <c r="B89" i="6"/>
  <c r="C88" i="6"/>
  <c r="B88" i="6"/>
  <c r="C87" i="6"/>
  <c r="B87" i="6"/>
  <c r="C86" i="6"/>
  <c r="B86" i="6"/>
  <c r="C85" i="6"/>
  <c r="B85" i="6"/>
  <c r="C84" i="6"/>
  <c r="B84" i="6"/>
  <c r="C83" i="6"/>
  <c r="B83" i="6"/>
  <c r="C82" i="6"/>
  <c r="D82" i="6" s="1"/>
  <c r="B82" i="6"/>
  <c r="C81" i="6"/>
  <c r="B81" i="6"/>
  <c r="C80" i="6"/>
  <c r="B80" i="6"/>
  <c r="C79" i="6"/>
  <c r="B79" i="6"/>
  <c r="C78" i="6"/>
  <c r="B78" i="6"/>
  <c r="C77" i="6"/>
  <c r="B77" i="6"/>
  <c r="C76" i="6"/>
  <c r="B76" i="6"/>
  <c r="C75" i="6"/>
  <c r="B75" i="6"/>
  <c r="C74" i="6"/>
  <c r="B74" i="6"/>
  <c r="C73" i="6"/>
  <c r="B73" i="6"/>
  <c r="C72" i="6"/>
  <c r="B72" i="6"/>
  <c r="C71" i="6"/>
  <c r="B71" i="6"/>
  <c r="C70" i="6"/>
  <c r="B70" i="6"/>
  <c r="C69" i="6"/>
  <c r="B69" i="6"/>
  <c r="C68" i="6"/>
  <c r="B68" i="6"/>
  <c r="C67" i="6"/>
  <c r="B67" i="6"/>
  <c r="C66" i="6"/>
  <c r="B66" i="6"/>
  <c r="C65" i="6"/>
  <c r="B65" i="6"/>
  <c r="C64" i="6"/>
  <c r="B64" i="6"/>
  <c r="C63" i="6"/>
  <c r="B63" i="6"/>
  <c r="C62" i="6"/>
  <c r="B62" i="6"/>
  <c r="C61" i="6"/>
  <c r="B61" i="6"/>
  <c r="C60" i="6"/>
  <c r="B60" i="6"/>
  <c r="C59" i="6"/>
  <c r="B59" i="6"/>
  <c r="C58" i="6"/>
  <c r="B58" i="6"/>
  <c r="C57" i="6"/>
  <c r="B57" i="6"/>
  <c r="E57" i="6" s="1"/>
  <c r="C53" i="6"/>
  <c r="B53" i="6"/>
  <c r="C52" i="6"/>
  <c r="B52" i="6"/>
  <c r="C51" i="6"/>
  <c r="B51" i="6"/>
  <c r="C50" i="6"/>
  <c r="B50" i="6"/>
  <c r="D50" i="6" s="1"/>
  <c r="C49" i="6"/>
  <c r="B49" i="6"/>
  <c r="C48" i="6"/>
  <c r="B48" i="6"/>
  <c r="C47" i="6"/>
  <c r="D47" i="6" s="1"/>
  <c r="M47" i="9" s="1"/>
  <c r="B47" i="6"/>
  <c r="C46" i="6"/>
  <c r="B46" i="6"/>
  <c r="C45" i="6"/>
  <c r="B45" i="6"/>
  <c r="C44" i="6"/>
  <c r="B44" i="6"/>
  <c r="C43" i="6"/>
  <c r="D43" i="6" s="1"/>
  <c r="B43" i="6"/>
  <c r="C42" i="6"/>
  <c r="B42" i="6"/>
  <c r="D42" i="6" s="1"/>
  <c r="C41" i="6"/>
  <c r="B41" i="6"/>
  <c r="C40" i="6"/>
  <c r="B40" i="6"/>
  <c r="D40" i="6" s="1"/>
  <c r="C39" i="6"/>
  <c r="D39" i="6" s="1"/>
  <c r="B39" i="6"/>
  <c r="C38" i="6"/>
  <c r="B38" i="6"/>
  <c r="C37" i="6"/>
  <c r="B37" i="6"/>
  <c r="C36" i="6"/>
  <c r="B36" i="6"/>
  <c r="C35" i="6"/>
  <c r="B35" i="6"/>
  <c r="C34" i="6"/>
  <c r="B34" i="6"/>
  <c r="C33" i="6"/>
  <c r="B33" i="6"/>
  <c r="C32" i="6"/>
  <c r="B32" i="6"/>
  <c r="C31" i="6"/>
  <c r="B31" i="6"/>
  <c r="C30" i="6"/>
  <c r="B30" i="6"/>
  <c r="C29" i="6"/>
  <c r="B29" i="6"/>
  <c r="C28" i="6"/>
  <c r="B28" i="6"/>
  <c r="C27" i="6"/>
  <c r="B27" i="6"/>
  <c r="C26" i="6"/>
  <c r="B26" i="6"/>
  <c r="E26" i="6" s="1"/>
  <c r="C25" i="6"/>
  <c r="B25" i="6"/>
  <c r="C24" i="6"/>
  <c r="B24" i="6"/>
  <c r="C23" i="6"/>
  <c r="B23" i="6"/>
  <c r="C22" i="6"/>
  <c r="B22" i="6"/>
  <c r="C21" i="6"/>
  <c r="B21" i="6"/>
  <c r="C20" i="6"/>
  <c r="B20" i="6"/>
  <c r="C19" i="6"/>
  <c r="B19" i="6"/>
  <c r="C14" i="6"/>
  <c r="C775" i="5"/>
  <c r="D775" i="5" s="1"/>
  <c r="N94" i="9" s="1"/>
  <c r="BN37" i="13" s="1"/>
  <c r="B775" i="5"/>
  <c r="C774" i="5"/>
  <c r="B774" i="5"/>
  <c r="C773" i="5"/>
  <c r="B773" i="5"/>
  <c r="C772" i="5"/>
  <c r="B772" i="5"/>
  <c r="D772" i="5" s="1"/>
  <c r="N91" i="9" s="1"/>
  <c r="BN34" i="13" s="1"/>
  <c r="C771" i="5"/>
  <c r="B771" i="5"/>
  <c r="C770" i="5"/>
  <c r="B770" i="5"/>
  <c r="C769" i="5"/>
  <c r="B769" i="5"/>
  <c r="D769" i="5" s="1"/>
  <c r="N88" i="9" s="1"/>
  <c r="BN31" i="13" s="1"/>
  <c r="C768" i="5"/>
  <c r="B768" i="5"/>
  <c r="C767" i="5"/>
  <c r="B767" i="5"/>
  <c r="C766" i="5"/>
  <c r="B766" i="5"/>
  <c r="C765" i="5"/>
  <c r="B765" i="5"/>
  <c r="C764" i="5"/>
  <c r="B764" i="5"/>
  <c r="D764" i="5" s="1"/>
  <c r="C763" i="5"/>
  <c r="D763" i="5" s="1"/>
  <c r="B763" i="5"/>
  <c r="C762" i="5"/>
  <c r="B762" i="5"/>
  <c r="C761" i="5"/>
  <c r="B761" i="5"/>
  <c r="C760" i="5"/>
  <c r="B760" i="5"/>
  <c r="N79" i="9" s="1"/>
  <c r="BN22" i="13" s="1"/>
  <c r="C759" i="5"/>
  <c r="B759" i="5"/>
  <c r="C758" i="5"/>
  <c r="B758" i="5"/>
  <c r="C757" i="5"/>
  <c r="B757" i="5"/>
  <c r="C756" i="5"/>
  <c r="B756" i="5"/>
  <c r="C755" i="5"/>
  <c r="B755" i="5"/>
  <c r="C754" i="5"/>
  <c r="B754" i="5"/>
  <c r="C753" i="5"/>
  <c r="B753" i="5"/>
  <c r="C752" i="5"/>
  <c r="B752" i="5"/>
  <c r="C751" i="5"/>
  <c r="B751" i="5"/>
  <c r="C750" i="5"/>
  <c r="B750" i="5"/>
  <c r="C749" i="5"/>
  <c r="B749" i="5"/>
  <c r="C748" i="5"/>
  <c r="B748" i="5"/>
  <c r="C747" i="5"/>
  <c r="B747" i="5"/>
  <c r="C746" i="5"/>
  <c r="B746" i="5"/>
  <c r="C745" i="5"/>
  <c r="B745" i="5"/>
  <c r="C744" i="5"/>
  <c r="B744" i="5"/>
  <c r="C743" i="5"/>
  <c r="B743" i="5"/>
  <c r="C742" i="5"/>
  <c r="B742" i="5"/>
  <c r="C741" i="5"/>
  <c r="B741" i="5"/>
  <c r="C737" i="5"/>
  <c r="B737" i="5"/>
  <c r="D737" i="5" s="1"/>
  <c r="E737" i="5" s="1"/>
  <c r="C736" i="5"/>
  <c r="B736" i="5"/>
  <c r="C735" i="5"/>
  <c r="B735" i="5"/>
  <c r="C734" i="5"/>
  <c r="B734" i="5"/>
  <c r="C733" i="5"/>
  <c r="B733" i="5"/>
  <c r="D733" i="5" s="1"/>
  <c r="E733" i="5" s="1"/>
  <c r="C732" i="5"/>
  <c r="D732" i="5" s="1"/>
  <c r="M89" i="9" s="1"/>
  <c r="BM32" i="13" s="1"/>
  <c r="B732" i="5"/>
  <c r="C731" i="5"/>
  <c r="B731" i="5"/>
  <c r="C730" i="5"/>
  <c r="B730" i="5"/>
  <c r="C729" i="5"/>
  <c r="B729" i="5"/>
  <c r="D729" i="5" s="1"/>
  <c r="C728" i="5"/>
  <c r="B728" i="5"/>
  <c r="C727" i="5"/>
  <c r="B727" i="5"/>
  <c r="C726" i="5"/>
  <c r="B726" i="5"/>
  <c r="D726" i="5" s="1"/>
  <c r="C725" i="5"/>
  <c r="B725" i="5"/>
  <c r="D725" i="5" s="1"/>
  <c r="E725" i="5" s="1"/>
  <c r="C724" i="5"/>
  <c r="D724" i="5" s="1"/>
  <c r="B724" i="5"/>
  <c r="C723" i="5"/>
  <c r="B723" i="5"/>
  <c r="C722" i="5"/>
  <c r="B722" i="5"/>
  <c r="C721" i="5"/>
  <c r="B721" i="5"/>
  <c r="C720" i="5"/>
  <c r="B720" i="5"/>
  <c r="C719" i="5"/>
  <c r="B719" i="5"/>
  <c r="C718" i="5"/>
  <c r="B718" i="5"/>
  <c r="C717" i="5"/>
  <c r="B717" i="5"/>
  <c r="C716" i="5"/>
  <c r="B716" i="5"/>
  <c r="C715" i="5"/>
  <c r="B715" i="5"/>
  <c r="C714" i="5"/>
  <c r="B714" i="5"/>
  <c r="C713" i="5"/>
  <c r="B713" i="5"/>
  <c r="C712" i="5"/>
  <c r="B712" i="5"/>
  <c r="C711" i="5"/>
  <c r="B711" i="5"/>
  <c r="C710" i="5"/>
  <c r="B710" i="5"/>
  <c r="M67" i="9" s="1"/>
  <c r="BM10" i="13" s="1"/>
  <c r="C709" i="5"/>
  <c r="B709" i="5"/>
  <c r="C708" i="5"/>
  <c r="B708" i="5"/>
  <c r="C707" i="5"/>
  <c r="B707" i="5"/>
  <c r="C706" i="5"/>
  <c r="B706" i="5"/>
  <c r="C705" i="5"/>
  <c r="B705" i="5"/>
  <c r="C704" i="5"/>
  <c r="B704" i="5"/>
  <c r="C703" i="5"/>
  <c r="B703" i="5"/>
  <c r="C699" i="5"/>
  <c r="B699" i="5"/>
  <c r="C698" i="5"/>
  <c r="B698" i="5"/>
  <c r="D698" i="5" s="1"/>
  <c r="C697" i="5"/>
  <c r="B697" i="5"/>
  <c r="C696" i="5"/>
  <c r="B696" i="5"/>
  <c r="C695" i="5"/>
  <c r="B695" i="5"/>
  <c r="C694" i="5"/>
  <c r="B694" i="5"/>
  <c r="C693" i="5"/>
  <c r="D693" i="5" s="1"/>
  <c r="B693" i="5"/>
  <c r="C692" i="5"/>
  <c r="B692" i="5"/>
  <c r="C691" i="5"/>
  <c r="B691" i="5"/>
  <c r="C690" i="5"/>
  <c r="B690" i="5"/>
  <c r="C689" i="5"/>
  <c r="D689" i="5" s="1"/>
  <c r="L84" i="9" s="1"/>
  <c r="B689" i="5"/>
  <c r="C688" i="5"/>
  <c r="B688" i="5"/>
  <c r="C687" i="5"/>
  <c r="B687" i="5"/>
  <c r="D687" i="5" s="1"/>
  <c r="L82" i="9" s="1"/>
  <c r="BL25" i="13" s="1"/>
  <c r="C686" i="5"/>
  <c r="B686" i="5"/>
  <c r="C685" i="5"/>
  <c r="D685" i="5" s="1"/>
  <c r="E685" i="5" s="1"/>
  <c r="B685" i="5"/>
  <c r="C684" i="5"/>
  <c r="B684" i="5"/>
  <c r="C683" i="5"/>
  <c r="B683" i="5"/>
  <c r="C682" i="5"/>
  <c r="B682" i="5"/>
  <c r="C681" i="5"/>
  <c r="B681" i="5"/>
  <c r="C680" i="5"/>
  <c r="L75" i="9" s="1"/>
  <c r="BL18" i="13" s="1"/>
  <c r="B680" i="5"/>
  <c r="C679" i="5"/>
  <c r="B679" i="5"/>
  <c r="C678" i="5"/>
  <c r="B678" i="5"/>
  <c r="E678" i="5" s="1"/>
  <c r="C677" i="5"/>
  <c r="B677" i="5"/>
  <c r="C676" i="5"/>
  <c r="B676" i="5"/>
  <c r="C675" i="5"/>
  <c r="B675" i="5"/>
  <c r="C674" i="5"/>
  <c r="B674" i="5"/>
  <c r="C673" i="5"/>
  <c r="B673" i="5"/>
  <c r="C672" i="5"/>
  <c r="B672" i="5"/>
  <c r="C671" i="5"/>
  <c r="B671" i="5"/>
  <c r="C670" i="5"/>
  <c r="B670" i="5"/>
  <c r="C669" i="5"/>
  <c r="B669" i="5"/>
  <c r="C668" i="5"/>
  <c r="B668" i="5"/>
  <c r="C667" i="5"/>
  <c r="B667" i="5"/>
  <c r="C666" i="5"/>
  <c r="B666" i="5"/>
  <c r="C665" i="5"/>
  <c r="B665" i="5"/>
  <c r="C661" i="5"/>
  <c r="B661" i="5"/>
  <c r="C660" i="5"/>
  <c r="B660" i="5"/>
  <c r="C659" i="5"/>
  <c r="B659" i="5"/>
  <c r="C658" i="5"/>
  <c r="B658" i="5"/>
  <c r="C657" i="5"/>
  <c r="B657" i="5"/>
  <c r="C656" i="5"/>
  <c r="B656" i="5"/>
  <c r="C655" i="5"/>
  <c r="B655" i="5"/>
  <c r="C654" i="5"/>
  <c r="D654" i="5" s="1"/>
  <c r="B654" i="5"/>
  <c r="C653" i="5"/>
  <c r="B653" i="5"/>
  <c r="C652" i="5"/>
  <c r="B652" i="5"/>
  <c r="D652" i="5" s="1"/>
  <c r="C651" i="5"/>
  <c r="B651" i="5"/>
  <c r="C650" i="5"/>
  <c r="B650" i="5"/>
  <c r="C649" i="5"/>
  <c r="B649" i="5"/>
  <c r="C648" i="5"/>
  <c r="B648" i="5"/>
  <c r="C647" i="5"/>
  <c r="B647" i="5"/>
  <c r="C646" i="5"/>
  <c r="K79" i="9" s="1"/>
  <c r="BK22" i="13" s="1"/>
  <c r="B646" i="5"/>
  <c r="C645" i="5"/>
  <c r="B645" i="5"/>
  <c r="C644" i="5"/>
  <c r="B644" i="5"/>
  <c r="C643" i="5"/>
  <c r="B643" i="5"/>
  <c r="C642" i="5"/>
  <c r="B642" i="5"/>
  <c r="C641" i="5"/>
  <c r="B641" i="5"/>
  <c r="C640" i="5"/>
  <c r="B640" i="5"/>
  <c r="C639" i="5"/>
  <c r="B639" i="5"/>
  <c r="C638" i="5"/>
  <c r="B638" i="5"/>
  <c r="C637" i="5"/>
  <c r="B637" i="5"/>
  <c r="C636" i="5"/>
  <c r="B636" i="5"/>
  <c r="C635" i="5"/>
  <c r="B635" i="5"/>
  <c r="C634" i="5"/>
  <c r="K67" i="9" s="1"/>
  <c r="BK10" i="13" s="1"/>
  <c r="B634" i="5"/>
  <c r="C633" i="5"/>
  <c r="B633" i="5"/>
  <c r="C632" i="5"/>
  <c r="B632" i="5"/>
  <c r="K65" i="9" s="1"/>
  <c r="BK8" i="13" s="1"/>
  <c r="C631" i="5"/>
  <c r="B631" i="5"/>
  <c r="C630" i="5"/>
  <c r="B630" i="5"/>
  <c r="C629" i="5"/>
  <c r="B629" i="5"/>
  <c r="C628" i="5"/>
  <c r="B628" i="5"/>
  <c r="C627" i="5"/>
  <c r="K60" i="9" s="1"/>
  <c r="BK3" i="13" s="1"/>
  <c r="B627" i="5"/>
  <c r="C623" i="5"/>
  <c r="D623" i="5" s="1"/>
  <c r="B623" i="5"/>
  <c r="C622" i="5"/>
  <c r="B622" i="5"/>
  <c r="C621" i="5"/>
  <c r="B621" i="5"/>
  <c r="C620" i="5"/>
  <c r="B620" i="5"/>
  <c r="C619" i="5"/>
  <c r="B619" i="5"/>
  <c r="C618" i="5"/>
  <c r="B618" i="5"/>
  <c r="C617" i="5"/>
  <c r="B617" i="5"/>
  <c r="D617" i="5" s="1"/>
  <c r="C616" i="5"/>
  <c r="B616" i="5"/>
  <c r="C615" i="5"/>
  <c r="B615" i="5"/>
  <c r="C614" i="5"/>
  <c r="B614" i="5"/>
  <c r="C613" i="5"/>
  <c r="B613" i="5"/>
  <c r="D613" i="5" s="1"/>
  <c r="C612" i="5"/>
  <c r="B612" i="5"/>
  <c r="C611" i="5"/>
  <c r="D611" i="5" s="1"/>
  <c r="B611" i="5"/>
  <c r="C610" i="5"/>
  <c r="B610" i="5"/>
  <c r="C609" i="5"/>
  <c r="B609" i="5"/>
  <c r="C608" i="5"/>
  <c r="B608" i="5"/>
  <c r="C607" i="5"/>
  <c r="B607" i="5"/>
  <c r="C606" i="5"/>
  <c r="B606" i="5"/>
  <c r="C605" i="5"/>
  <c r="B605" i="5"/>
  <c r="C604" i="5"/>
  <c r="B604" i="5"/>
  <c r="C603" i="5"/>
  <c r="B603" i="5"/>
  <c r="C602" i="5"/>
  <c r="B602" i="5"/>
  <c r="C601" i="5"/>
  <c r="B601" i="5"/>
  <c r="C600" i="5"/>
  <c r="B600" i="5"/>
  <c r="C599" i="5"/>
  <c r="B599" i="5"/>
  <c r="C598" i="5"/>
  <c r="B598" i="5"/>
  <c r="C597" i="5"/>
  <c r="B597" i="5"/>
  <c r="C596" i="5"/>
  <c r="B596" i="5"/>
  <c r="C595" i="5"/>
  <c r="E595" i="5" s="1"/>
  <c r="B595" i="5"/>
  <c r="C594" i="5"/>
  <c r="B594" i="5"/>
  <c r="C593" i="5"/>
  <c r="B593" i="5"/>
  <c r="C592" i="5"/>
  <c r="B592" i="5"/>
  <c r="C591" i="5"/>
  <c r="B591" i="5"/>
  <c r="C590" i="5"/>
  <c r="B590" i="5"/>
  <c r="C589" i="5"/>
  <c r="B589" i="5"/>
  <c r="C585" i="5"/>
  <c r="B585" i="5"/>
  <c r="C584" i="5"/>
  <c r="D584" i="5" s="1"/>
  <c r="B584" i="5"/>
  <c r="C583" i="5"/>
  <c r="B583" i="5"/>
  <c r="C582" i="5"/>
  <c r="B582" i="5"/>
  <c r="D582" i="5" s="1"/>
  <c r="E582" i="5" s="1"/>
  <c r="C581" i="5"/>
  <c r="B581" i="5"/>
  <c r="C580" i="5"/>
  <c r="B580" i="5"/>
  <c r="C579" i="5"/>
  <c r="B579" i="5"/>
  <c r="C578" i="5"/>
  <c r="B578" i="5"/>
  <c r="C577" i="5"/>
  <c r="B577" i="5"/>
  <c r="C576" i="5"/>
  <c r="B576" i="5"/>
  <c r="C575" i="5"/>
  <c r="B575" i="5"/>
  <c r="C574" i="5"/>
  <c r="B574" i="5"/>
  <c r="C573" i="5"/>
  <c r="B573" i="5"/>
  <c r="C572" i="5"/>
  <c r="B572" i="5"/>
  <c r="C571" i="5"/>
  <c r="B571" i="5"/>
  <c r="C570" i="5"/>
  <c r="B570" i="5"/>
  <c r="C569" i="5"/>
  <c r="B569" i="5"/>
  <c r="C568" i="5"/>
  <c r="B568" i="5"/>
  <c r="C567" i="5"/>
  <c r="B567" i="5"/>
  <c r="C566" i="5"/>
  <c r="B566" i="5"/>
  <c r="C565" i="5"/>
  <c r="B565" i="5"/>
  <c r="C564" i="5"/>
  <c r="B564" i="5"/>
  <c r="C563" i="5"/>
  <c r="B563" i="5"/>
  <c r="C562" i="5"/>
  <c r="B562" i="5"/>
  <c r="C561" i="5"/>
  <c r="B561" i="5"/>
  <c r="C560" i="5"/>
  <c r="B560" i="5"/>
  <c r="C559" i="5"/>
  <c r="B559" i="5"/>
  <c r="C558" i="5"/>
  <c r="B558" i="5"/>
  <c r="C557" i="5"/>
  <c r="B557" i="5"/>
  <c r="C556" i="5"/>
  <c r="B556" i="5"/>
  <c r="C555" i="5"/>
  <c r="B555" i="5"/>
  <c r="C554" i="5"/>
  <c r="B554" i="5"/>
  <c r="C553" i="5"/>
  <c r="B553" i="5"/>
  <c r="C552" i="5"/>
  <c r="B552" i="5"/>
  <c r="C551" i="5"/>
  <c r="B551" i="5"/>
  <c r="C547" i="5"/>
  <c r="B547" i="5"/>
  <c r="C546" i="5"/>
  <c r="B546" i="5"/>
  <c r="C545" i="5"/>
  <c r="D545" i="5" s="1"/>
  <c r="B545" i="5"/>
  <c r="C544" i="5"/>
  <c r="B544" i="5"/>
  <c r="C543" i="5"/>
  <c r="B543" i="5"/>
  <c r="C542" i="5"/>
  <c r="B542" i="5"/>
  <c r="C541" i="5"/>
  <c r="B541" i="5"/>
  <c r="C540" i="5"/>
  <c r="B540" i="5"/>
  <c r="C539" i="5"/>
  <c r="B539" i="5"/>
  <c r="C538" i="5"/>
  <c r="B538" i="5"/>
  <c r="C537" i="5"/>
  <c r="B537" i="5"/>
  <c r="C536" i="5"/>
  <c r="B536" i="5"/>
  <c r="C535" i="5"/>
  <c r="B535" i="5"/>
  <c r="C534" i="5"/>
  <c r="B534" i="5"/>
  <c r="C533" i="5"/>
  <c r="D533" i="5" s="1"/>
  <c r="E533" i="5" s="1"/>
  <c r="B533" i="5"/>
  <c r="C532" i="5"/>
  <c r="B532" i="5"/>
  <c r="C531" i="5"/>
  <c r="B531" i="5"/>
  <c r="C530" i="5"/>
  <c r="B530" i="5"/>
  <c r="C529" i="5"/>
  <c r="B529" i="5"/>
  <c r="C528" i="5"/>
  <c r="B528" i="5"/>
  <c r="C527" i="5"/>
  <c r="B527" i="5"/>
  <c r="C526" i="5"/>
  <c r="B526" i="5"/>
  <c r="H73" i="9" s="1"/>
  <c r="BH16" i="13" s="1"/>
  <c r="C525" i="5"/>
  <c r="B525" i="5"/>
  <c r="C524" i="5"/>
  <c r="B524" i="5"/>
  <c r="H71" i="9" s="1"/>
  <c r="BH14" i="13" s="1"/>
  <c r="C523" i="5"/>
  <c r="B523" i="5"/>
  <c r="C522" i="5"/>
  <c r="B522" i="5"/>
  <c r="C521" i="5"/>
  <c r="B521" i="5"/>
  <c r="C520" i="5"/>
  <c r="B520" i="5"/>
  <c r="C519" i="5"/>
  <c r="B519" i="5"/>
  <c r="C518" i="5"/>
  <c r="B518" i="5"/>
  <c r="C517" i="5"/>
  <c r="B517" i="5"/>
  <c r="C516" i="5"/>
  <c r="B516" i="5"/>
  <c r="C515" i="5"/>
  <c r="B515" i="5"/>
  <c r="C514" i="5"/>
  <c r="B514" i="5"/>
  <c r="C513" i="5"/>
  <c r="H60" i="9" s="1"/>
  <c r="B513" i="5"/>
  <c r="C509" i="5"/>
  <c r="B509" i="5"/>
  <c r="C508" i="5"/>
  <c r="B508" i="5"/>
  <c r="C507" i="5"/>
  <c r="B507" i="5"/>
  <c r="C506" i="5"/>
  <c r="B506" i="5"/>
  <c r="C505" i="5"/>
  <c r="B505" i="5"/>
  <c r="C504" i="5"/>
  <c r="B504" i="5"/>
  <c r="C503" i="5"/>
  <c r="B503" i="5"/>
  <c r="C502" i="5"/>
  <c r="D502" i="5" s="1"/>
  <c r="L46" i="9" s="1"/>
  <c r="AH30" i="13" s="1"/>
  <c r="B502" i="5"/>
  <c r="C501" i="5"/>
  <c r="B501" i="5"/>
  <c r="C500" i="5"/>
  <c r="B500" i="5"/>
  <c r="C499" i="5"/>
  <c r="B499" i="5"/>
  <c r="C498" i="5"/>
  <c r="B498" i="5"/>
  <c r="C497" i="5"/>
  <c r="B497" i="5"/>
  <c r="C496" i="5"/>
  <c r="B496" i="5"/>
  <c r="C495" i="5"/>
  <c r="B495" i="5"/>
  <c r="C494" i="5"/>
  <c r="B494" i="5"/>
  <c r="C493" i="5"/>
  <c r="B493" i="5"/>
  <c r="C492" i="5"/>
  <c r="B492" i="5"/>
  <c r="C491" i="5"/>
  <c r="B491" i="5"/>
  <c r="C490" i="5"/>
  <c r="L34" i="9" s="1"/>
  <c r="AH18" i="13" s="1"/>
  <c r="B490" i="5"/>
  <c r="C489" i="5"/>
  <c r="B489" i="5"/>
  <c r="C488" i="5"/>
  <c r="B488" i="5"/>
  <c r="C487" i="5"/>
  <c r="B487" i="5"/>
  <c r="C486" i="5"/>
  <c r="B486" i="5"/>
  <c r="C485" i="5"/>
  <c r="B485" i="5"/>
  <c r="C484" i="5"/>
  <c r="B484" i="5"/>
  <c r="C483" i="5"/>
  <c r="B483" i="5"/>
  <c r="C482" i="5"/>
  <c r="B482" i="5"/>
  <c r="C481" i="5"/>
  <c r="B481" i="5"/>
  <c r="C480" i="5"/>
  <c r="B480" i="5"/>
  <c r="C479" i="5"/>
  <c r="B479" i="5"/>
  <c r="C478" i="5"/>
  <c r="B478" i="5"/>
  <c r="C477" i="5"/>
  <c r="B477" i="5"/>
  <c r="C476" i="5"/>
  <c r="B476" i="5"/>
  <c r="C475" i="5"/>
  <c r="B475" i="5"/>
  <c r="C471" i="5"/>
  <c r="D471" i="5" s="1"/>
  <c r="E471" i="5" s="1"/>
  <c r="B471" i="5"/>
  <c r="C470" i="5"/>
  <c r="B470" i="5"/>
  <c r="C469" i="5"/>
  <c r="B469" i="5"/>
  <c r="C468" i="5"/>
  <c r="B468" i="5"/>
  <c r="C467" i="5"/>
  <c r="D467" i="5" s="1"/>
  <c r="K49" i="9" s="1"/>
  <c r="AG33" i="13" s="1"/>
  <c r="B467" i="5"/>
  <c r="C466" i="5"/>
  <c r="B466" i="5"/>
  <c r="C465" i="5"/>
  <c r="B465" i="5"/>
  <c r="C464" i="5"/>
  <c r="B464" i="5"/>
  <c r="C463" i="5"/>
  <c r="D463" i="5" s="1"/>
  <c r="B463" i="5"/>
  <c r="C462" i="5"/>
  <c r="B462" i="5"/>
  <c r="C461" i="5"/>
  <c r="B461" i="5"/>
  <c r="C460" i="5"/>
  <c r="B460" i="5"/>
  <c r="C459" i="5"/>
  <c r="B459" i="5"/>
  <c r="C458" i="5"/>
  <c r="B458" i="5"/>
  <c r="C457" i="5"/>
  <c r="B457" i="5"/>
  <c r="C456" i="5"/>
  <c r="B456" i="5"/>
  <c r="C455" i="5"/>
  <c r="B455" i="5"/>
  <c r="C454" i="5"/>
  <c r="B454" i="5"/>
  <c r="C453" i="5"/>
  <c r="B453" i="5"/>
  <c r="C452" i="5"/>
  <c r="B452" i="5"/>
  <c r="C451" i="5"/>
  <c r="B451" i="5"/>
  <c r="C450" i="5"/>
  <c r="B450" i="5"/>
  <c r="C449" i="5"/>
  <c r="B449" i="5"/>
  <c r="C448" i="5"/>
  <c r="B448" i="5"/>
  <c r="C447" i="5"/>
  <c r="B447" i="5"/>
  <c r="C446" i="5"/>
  <c r="B446" i="5"/>
  <c r="C445" i="5"/>
  <c r="B445" i="5"/>
  <c r="C444" i="5"/>
  <c r="B444" i="5"/>
  <c r="C443" i="5"/>
  <c r="B443" i="5"/>
  <c r="C442" i="5"/>
  <c r="B442" i="5"/>
  <c r="C441" i="5"/>
  <c r="B441" i="5"/>
  <c r="C440" i="5"/>
  <c r="B440" i="5"/>
  <c r="C439" i="5"/>
  <c r="B439" i="5"/>
  <c r="C438" i="5"/>
  <c r="B438" i="5"/>
  <c r="C437" i="5"/>
  <c r="B437" i="5"/>
  <c r="C433" i="5"/>
  <c r="B433" i="5"/>
  <c r="C432" i="5"/>
  <c r="D432" i="5" s="1"/>
  <c r="B432" i="5"/>
  <c r="C431" i="5"/>
  <c r="B431" i="5"/>
  <c r="C430" i="5"/>
  <c r="B430" i="5"/>
  <c r="C429" i="5"/>
  <c r="B429" i="5"/>
  <c r="C428" i="5"/>
  <c r="D428" i="5" s="1"/>
  <c r="G89" i="9" s="1"/>
  <c r="BG32" i="13" s="1"/>
  <c r="B428" i="5"/>
  <c r="C427" i="5"/>
  <c r="B427" i="5"/>
  <c r="C426" i="5"/>
  <c r="B426" i="5"/>
  <c r="C425" i="5"/>
  <c r="B425" i="5"/>
  <c r="C424" i="5"/>
  <c r="D424" i="5" s="1"/>
  <c r="E424" i="5" s="1"/>
  <c r="B424" i="5"/>
  <c r="C423" i="5"/>
  <c r="B423" i="5"/>
  <c r="C422" i="5"/>
  <c r="B422" i="5"/>
  <c r="C421" i="5"/>
  <c r="B421" i="5"/>
  <c r="C420" i="5"/>
  <c r="D420" i="5" s="1"/>
  <c r="B420" i="5"/>
  <c r="C419" i="5"/>
  <c r="B419" i="5"/>
  <c r="C418" i="5"/>
  <c r="B418" i="5"/>
  <c r="C417" i="5"/>
  <c r="B417" i="5"/>
  <c r="C416" i="5"/>
  <c r="B416" i="5"/>
  <c r="C415" i="5"/>
  <c r="B415" i="5"/>
  <c r="C414" i="5"/>
  <c r="B414" i="5"/>
  <c r="C413" i="5"/>
  <c r="B413" i="5"/>
  <c r="C412" i="5"/>
  <c r="B412" i="5"/>
  <c r="C411" i="5"/>
  <c r="B411" i="5"/>
  <c r="G72" i="9" s="1"/>
  <c r="BG15" i="13" s="1"/>
  <c r="C410" i="5"/>
  <c r="B410" i="5"/>
  <c r="C409" i="5"/>
  <c r="B409" i="5"/>
  <c r="C408" i="5"/>
  <c r="B408" i="5"/>
  <c r="C407" i="5"/>
  <c r="B407" i="5"/>
  <c r="C406" i="5"/>
  <c r="B406" i="5"/>
  <c r="C405" i="5"/>
  <c r="B405" i="5"/>
  <c r="C404" i="5"/>
  <c r="B404" i="5"/>
  <c r="C403" i="5"/>
  <c r="B403" i="5"/>
  <c r="C402" i="5"/>
  <c r="B402" i="5"/>
  <c r="C401" i="5"/>
  <c r="B401" i="5"/>
  <c r="C400" i="5"/>
  <c r="B400" i="5"/>
  <c r="C399" i="5"/>
  <c r="B399" i="5"/>
  <c r="C395" i="5"/>
  <c r="B395" i="5"/>
  <c r="C394" i="5"/>
  <c r="B394" i="5"/>
  <c r="C393" i="5"/>
  <c r="D393" i="5" s="1"/>
  <c r="B393" i="5"/>
  <c r="C392" i="5"/>
  <c r="B392" i="5"/>
  <c r="C391" i="5"/>
  <c r="B391" i="5"/>
  <c r="C390" i="5"/>
  <c r="B390" i="5"/>
  <c r="C389" i="5"/>
  <c r="B389" i="5"/>
  <c r="C388" i="5"/>
  <c r="B388" i="5"/>
  <c r="C387" i="5"/>
  <c r="B387" i="5"/>
  <c r="C386" i="5"/>
  <c r="B386" i="5"/>
  <c r="C385" i="5"/>
  <c r="B385" i="5"/>
  <c r="C384" i="5"/>
  <c r="B384" i="5"/>
  <c r="C383" i="5"/>
  <c r="B383" i="5"/>
  <c r="C382" i="5"/>
  <c r="B382" i="5"/>
  <c r="C381" i="5"/>
  <c r="D381" i="5" s="1"/>
  <c r="B381" i="5"/>
  <c r="C380" i="5"/>
  <c r="B380" i="5"/>
  <c r="C379" i="5"/>
  <c r="B379" i="5"/>
  <c r="C378" i="5"/>
  <c r="B378" i="5"/>
  <c r="C377" i="5"/>
  <c r="B377" i="5"/>
  <c r="C376" i="5"/>
  <c r="B376" i="5"/>
  <c r="C375" i="5"/>
  <c r="B375" i="5"/>
  <c r="C374" i="5"/>
  <c r="B374" i="5"/>
  <c r="C373" i="5"/>
  <c r="B373" i="5"/>
  <c r="C372" i="5"/>
  <c r="B372" i="5"/>
  <c r="C371" i="5"/>
  <c r="B371" i="5"/>
  <c r="C370" i="5"/>
  <c r="B370" i="5"/>
  <c r="C369" i="5"/>
  <c r="B369" i="5"/>
  <c r="C368" i="5"/>
  <c r="B368" i="5"/>
  <c r="C367" i="5"/>
  <c r="B367" i="5"/>
  <c r="C366" i="5"/>
  <c r="B366" i="5"/>
  <c r="C365" i="5"/>
  <c r="B365" i="5"/>
  <c r="C364" i="5"/>
  <c r="B364" i="5"/>
  <c r="C363" i="5"/>
  <c r="B363" i="5"/>
  <c r="C362" i="5"/>
  <c r="B362" i="5"/>
  <c r="C361" i="5"/>
  <c r="B361" i="5"/>
  <c r="C357" i="5"/>
  <c r="B357" i="5"/>
  <c r="C356" i="5"/>
  <c r="B356" i="5"/>
  <c r="C355" i="5"/>
  <c r="B355" i="5"/>
  <c r="C354" i="5"/>
  <c r="D354" i="5" s="1"/>
  <c r="E354" i="5" s="1"/>
  <c r="B354" i="5"/>
  <c r="C353" i="5"/>
  <c r="B353" i="5"/>
  <c r="C352" i="5"/>
  <c r="B352" i="5"/>
  <c r="C351" i="5"/>
  <c r="B351" i="5"/>
  <c r="C350" i="5"/>
  <c r="D350" i="5" s="1"/>
  <c r="E350" i="5" s="1"/>
  <c r="B350" i="5"/>
  <c r="C349" i="5"/>
  <c r="B349" i="5"/>
  <c r="C348" i="5"/>
  <c r="B348" i="5"/>
  <c r="C347" i="5"/>
  <c r="B347" i="5"/>
  <c r="C346" i="5"/>
  <c r="B346" i="5"/>
  <c r="C345" i="5"/>
  <c r="B345" i="5"/>
  <c r="D345" i="5"/>
  <c r="J41" i="9" s="1"/>
  <c r="AF25" i="13" s="1"/>
  <c r="C344" i="5"/>
  <c r="B344" i="5"/>
  <c r="C343" i="5"/>
  <c r="B343" i="5"/>
  <c r="C342" i="5"/>
  <c r="B342" i="5"/>
  <c r="J38" i="9" s="1"/>
  <c r="AF22" i="13" s="1"/>
  <c r="C341" i="5"/>
  <c r="B341" i="5"/>
  <c r="C340" i="5"/>
  <c r="B340" i="5"/>
  <c r="C339" i="5"/>
  <c r="B339" i="5"/>
  <c r="C338" i="5"/>
  <c r="B338" i="5"/>
  <c r="J34" i="9" s="1"/>
  <c r="AF18" i="13" s="1"/>
  <c r="C337" i="5"/>
  <c r="B337" i="5"/>
  <c r="C336" i="5"/>
  <c r="B336" i="5"/>
  <c r="C335" i="5"/>
  <c r="B335" i="5"/>
  <c r="C334" i="5"/>
  <c r="B334" i="5"/>
  <c r="C333" i="5"/>
  <c r="B333" i="5"/>
  <c r="J29" i="9" s="1"/>
  <c r="C332" i="5"/>
  <c r="E332" i="5" s="1"/>
  <c r="B332" i="5"/>
  <c r="C331" i="5"/>
  <c r="B331" i="5"/>
  <c r="C330" i="5"/>
  <c r="B330" i="5"/>
  <c r="C329" i="5"/>
  <c r="B329" i="5"/>
  <c r="C328" i="5"/>
  <c r="B328" i="5"/>
  <c r="C327" i="5"/>
  <c r="B327" i="5"/>
  <c r="C326" i="5"/>
  <c r="B326" i="5"/>
  <c r="C325" i="5"/>
  <c r="B325" i="5"/>
  <c r="C324" i="5"/>
  <c r="B324" i="5"/>
  <c r="C323" i="5"/>
  <c r="B323" i="5"/>
  <c r="C319" i="5"/>
  <c r="B319" i="5"/>
  <c r="C318" i="5"/>
  <c r="B318" i="5"/>
  <c r="C317" i="5"/>
  <c r="D317" i="5" s="1"/>
  <c r="B317" i="5"/>
  <c r="C316" i="5"/>
  <c r="B316" i="5"/>
  <c r="C315" i="5"/>
  <c r="B315" i="5"/>
  <c r="C314" i="5"/>
  <c r="B314" i="5"/>
  <c r="C313" i="5"/>
  <c r="D313" i="5" s="1"/>
  <c r="E313" i="5" s="1"/>
  <c r="B313" i="5"/>
  <c r="C312" i="5"/>
  <c r="B312" i="5"/>
  <c r="C311" i="5"/>
  <c r="B311" i="5"/>
  <c r="C310" i="5"/>
  <c r="B310" i="5"/>
  <c r="D310" i="5" s="1"/>
  <c r="I44" i="9" s="1"/>
  <c r="C309" i="5"/>
  <c r="B309" i="5"/>
  <c r="C308" i="5"/>
  <c r="B308" i="5"/>
  <c r="C307" i="5"/>
  <c r="B307" i="5"/>
  <c r="C306" i="5"/>
  <c r="B306" i="5"/>
  <c r="C305" i="5"/>
  <c r="B305" i="5"/>
  <c r="C304" i="5"/>
  <c r="B304" i="5"/>
  <c r="C303" i="5"/>
  <c r="B303" i="5"/>
  <c r="C302" i="5"/>
  <c r="B302" i="5"/>
  <c r="C301" i="5"/>
  <c r="B301" i="5"/>
  <c r="C300" i="5"/>
  <c r="B300" i="5"/>
  <c r="C299" i="5"/>
  <c r="B299" i="5"/>
  <c r="C298" i="5"/>
  <c r="B298" i="5"/>
  <c r="C297" i="5"/>
  <c r="B297" i="5"/>
  <c r="C296" i="5"/>
  <c r="B296" i="5"/>
  <c r="C295" i="5"/>
  <c r="B295" i="5"/>
  <c r="C294" i="5"/>
  <c r="B294" i="5"/>
  <c r="C293" i="5"/>
  <c r="B293" i="5"/>
  <c r="C292" i="5"/>
  <c r="B292" i="5"/>
  <c r="C291" i="5"/>
  <c r="B291" i="5"/>
  <c r="C290" i="5"/>
  <c r="B290" i="5"/>
  <c r="C289" i="5"/>
  <c r="E289" i="5" s="1"/>
  <c r="B289" i="5"/>
  <c r="C288" i="5"/>
  <c r="B288" i="5"/>
  <c r="C287" i="5"/>
  <c r="B287" i="5"/>
  <c r="C286" i="5"/>
  <c r="B286" i="5"/>
  <c r="C285" i="5"/>
  <c r="B285" i="5"/>
  <c r="C281" i="5"/>
  <c r="B281" i="5"/>
  <c r="C280" i="5"/>
  <c r="B280" i="5"/>
  <c r="C279" i="5"/>
  <c r="B279" i="5"/>
  <c r="C278" i="5"/>
  <c r="B278" i="5"/>
  <c r="C277" i="5"/>
  <c r="B277" i="5"/>
  <c r="C276" i="5"/>
  <c r="B276" i="5"/>
  <c r="C275" i="5"/>
  <c r="B275" i="5"/>
  <c r="C274" i="5"/>
  <c r="D274" i="5" s="1"/>
  <c r="B274" i="5"/>
  <c r="C273" i="5"/>
  <c r="B273" i="5"/>
  <c r="C272" i="5"/>
  <c r="B272" i="5"/>
  <c r="C271" i="5"/>
  <c r="B271" i="5"/>
  <c r="C270" i="5"/>
  <c r="D270" i="5" s="1"/>
  <c r="H42" i="9" s="1"/>
  <c r="B270" i="5"/>
  <c r="C269" i="5"/>
  <c r="B269" i="5"/>
  <c r="C268" i="5"/>
  <c r="B268" i="5"/>
  <c r="D268" i="5" s="1"/>
  <c r="C267" i="5"/>
  <c r="B267" i="5"/>
  <c r="C266" i="5"/>
  <c r="B266" i="5"/>
  <c r="C265" i="5"/>
  <c r="B265" i="5"/>
  <c r="C264" i="5"/>
  <c r="B264" i="5"/>
  <c r="C263" i="5"/>
  <c r="B263" i="5"/>
  <c r="C262" i="5"/>
  <c r="B262" i="5"/>
  <c r="C261" i="5"/>
  <c r="B261" i="5"/>
  <c r="C260" i="5"/>
  <c r="B260" i="5"/>
  <c r="C259" i="5"/>
  <c r="B259" i="5"/>
  <c r="C258" i="5"/>
  <c r="B258" i="5"/>
  <c r="C257" i="5"/>
  <c r="B257" i="5"/>
  <c r="C256" i="5"/>
  <c r="B256" i="5"/>
  <c r="C255" i="5"/>
  <c r="B255" i="5"/>
  <c r="C254" i="5"/>
  <c r="H26" i="9" s="1"/>
  <c r="AD10" i="13" s="1"/>
  <c r="B254" i="5"/>
  <c r="C253" i="5"/>
  <c r="B253" i="5"/>
  <c r="C252" i="5"/>
  <c r="B252" i="5"/>
  <c r="C251" i="5"/>
  <c r="B251" i="5"/>
  <c r="C250" i="5"/>
  <c r="H22" i="9" s="1"/>
  <c r="AD6" i="13" s="1"/>
  <c r="B250" i="5"/>
  <c r="C249" i="5"/>
  <c r="B249" i="5"/>
  <c r="C248" i="5"/>
  <c r="B248" i="5"/>
  <c r="C247" i="5"/>
  <c r="B247" i="5"/>
  <c r="C243" i="5"/>
  <c r="D243" i="5" s="1"/>
  <c r="B243" i="5"/>
  <c r="C242" i="5"/>
  <c r="B242" i="5"/>
  <c r="D242" i="5" s="1"/>
  <c r="E93" i="9" s="1"/>
  <c r="BE36" i="13" s="1"/>
  <c r="C241" i="5"/>
  <c r="B241" i="5"/>
  <c r="C240" i="5"/>
  <c r="B240" i="5"/>
  <c r="D240" i="5" s="1"/>
  <c r="C239" i="5"/>
  <c r="D239" i="5" s="1"/>
  <c r="B239" i="5"/>
  <c r="C238" i="5"/>
  <c r="B238" i="5"/>
  <c r="C237" i="5"/>
  <c r="B237" i="5"/>
  <c r="C236" i="5"/>
  <c r="B236" i="5"/>
  <c r="D236" i="5" s="1"/>
  <c r="E87" i="9" s="1"/>
  <c r="C235" i="5"/>
  <c r="D235" i="5" s="1"/>
  <c r="E86" i="9" s="1"/>
  <c r="BE29" i="13" s="1"/>
  <c r="B235" i="5"/>
  <c r="C234" i="5"/>
  <c r="B234" i="5"/>
  <c r="D234" i="5" s="1"/>
  <c r="E234" i="5" s="1"/>
  <c r="C233" i="5"/>
  <c r="B233" i="5"/>
  <c r="D233" i="5" s="1"/>
  <c r="E84" i="9" s="1"/>
  <c r="BE27" i="13" s="1"/>
  <c r="C232" i="5"/>
  <c r="B232" i="5"/>
  <c r="D232" i="5" s="1"/>
  <c r="E83" i="9" s="1"/>
  <c r="C231" i="5"/>
  <c r="D231" i="5" s="1"/>
  <c r="E82" i="9" s="1"/>
  <c r="BE25" i="13" s="1"/>
  <c r="B231" i="5"/>
  <c r="C230" i="5"/>
  <c r="B230" i="5"/>
  <c r="D230" i="5" s="1"/>
  <c r="C229" i="5"/>
  <c r="B229" i="5"/>
  <c r="D229" i="5" s="1"/>
  <c r="E80" i="9" s="1"/>
  <c r="BE23" i="13" s="1"/>
  <c r="C228" i="5"/>
  <c r="B228" i="5"/>
  <c r="C227" i="5"/>
  <c r="B227" i="5"/>
  <c r="C226" i="5"/>
  <c r="B226" i="5"/>
  <c r="C225" i="5"/>
  <c r="B225" i="5"/>
  <c r="C224" i="5"/>
  <c r="B224" i="5"/>
  <c r="E224" i="5" s="1"/>
  <c r="C223" i="5"/>
  <c r="B223" i="5"/>
  <c r="C222" i="5"/>
  <c r="B222" i="5"/>
  <c r="C221" i="5"/>
  <c r="B221" i="5"/>
  <c r="C220" i="5"/>
  <c r="B220" i="5"/>
  <c r="C219" i="5"/>
  <c r="B219" i="5"/>
  <c r="C218" i="5"/>
  <c r="B218" i="5"/>
  <c r="C217" i="5"/>
  <c r="B217" i="5"/>
  <c r="C216" i="5"/>
  <c r="B216" i="5"/>
  <c r="C215" i="5"/>
  <c r="B215" i="5"/>
  <c r="C214" i="5"/>
  <c r="B214" i="5"/>
  <c r="C213" i="5"/>
  <c r="B213" i="5"/>
  <c r="C212" i="5"/>
  <c r="B212" i="5"/>
  <c r="E63" i="9" s="1"/>
  <c r="C211" i="5"/>
  <c r="B211" i="5"/>
  <c r="C210" i="5"/>
  <c r="B210" i="5"/>
  <c r="C209" i="5"/>
  <c r="B209" i="5"/>
  <c r="C205" i="5"/>
  <c r="B205" i="5"/>
  <c r="C204" i="5"/>
  <c r="D204" i="5" s="1"/>
  <c r="D93" i="9" s="1"/>
  <c r="BD36" i="13" s="1"/>
  <c r="B204" i="5"/>
  <c r="C203" i="5"/>
  <c r="B203" i="5"/>
  <c r="C202" i="5"/>
  <c r="B202" i="5"/>
  <c r="C201" i="5"/>
  <c r="B201" i="5"/>
  <c r="D201" i="5" s="1"/>
  <c r="D90" i="9" s="1"/>
  <c r="BD33" i="13" s="1"/>
  <c r="C200" i="5"/>
  <c r="D200" i="5" s="1"/>
  <c r="D89" i="9" s="1"/>
  <c r="BD32" i="13" s="1"/>
  <c r="B200" i="5"/>
  <c r="C199" i="5"/>
  <c r="B199" i="5"/>
  <c r="C198" i="5"/>
  <c r="B198" i="5"/>
  <c r="C197" i="5"/>
  <c r="B197" i="5"/>
  <c r="D197" i="5" s="1"/>
  <c r="E197" i="5" s="1"/>
  <c r="C196" i="5"/>
  <c r="D196" i="5" s="1"/>
  <c r="B196" i="5"/>
  <c r="C195" i="5"/>
  <c r="B195" i="5"/>
  <c r="C194" i="5"/>
  <c r="B194" i="5"/>
  <c r="C193" i="5"/>
  <c r="B193" i="5"/>
  <c r="C192" i="5"/>
  <c r="B192" i="5"/>
  <c r="C191" i="5"/>
  <c r="B191" i="5"/>
  <c r="C190" i="5"/>
  <c r="B190" i="5"/>
  <c r="E190" i="5" s="1"/>
  <c r="C189" i="5"/>
  <c r="B189" i="5"/>
  <c r="C188" i="5"/>
  <c r="B188" i="5"/>
  <c r="C187" i="5"/>
  <c r="B187" i="5"/>
  <c r="C186" i="5"/>
  <c r="B186" i="5"/>
  <c r="C185" i="5"/>
  <c r="B185" i="5"/>
  <c r="D74" i="9" s="1"/>
  <c r="BD17" i="13" s="1"/>
  <c r="C184" i="5"/>
  <c r="D73" i="9" s="1"/>
  <c r="BD16" i="13" s="1"/>
  <c r="B184" i="5"/>
  <c r="C183" i="5"/>
  <c r="B183" i="5"/>
  <c r="C182" i="5"/>
  <c r="B182" i="5"/>
  <c r="C181" i="5"/>
  <c r="B181" i="5"/>
  <c r="C180" i="5"/>
  <c r="D69" i="9" s="1"/>
  <c r="BD12" i="13" s="1"/>
  <c r="B180" i="5"/>
  <c r="C179" i="5"/>
  <c r="B179" i="5"/>
  <c r="D68" i="9" s="1"/>
  <c r="BD11" i="13" s="1"/>
  <c r="C178" i="5"/>
  <c r="B178" i="5"/>
  <c r="E178" i="5" s="1"/>
  <c r="C177" i="5"/>
  <c r="B177" i="5"/>
  <c r="C176" i="5"/>
  <c r="B176" i="5"/>
  <c r="C175" i="5"/>
  <c r="B175" i="5"/>
  <c r="C174" i="5"/>
  <c r="B174" i="5"/>
  <c r="C173" i="5"/>
  <c r="B173" i="5"/>
  <c r="C172" i="5"/>
  <c r="B172" i="5"/>
  <c r="C171" i="5"/>
  <c r="B171" i="5"/>
  <c r="C167" i="5"/>
  <c r="B167" i="5"/>
  <c r="C166" i="5"/>
  <c r="B166" i="5"/>
  <c r="D166" i="5" s="1"/>
  <c r="C165" i="5"/>
  <c r="D165" i="5" s="1"/>
  <c r="B165" i="5"/>
  <c r="C164" i="5"/>
  <c r="B164" i="5"/>
  <c r="C163" i="5"/>
  <c r="B163" i="5"/>
  <c r="C162" i="5"/>
  <c r="B162" i="5"/>
  <c r="C161" i="5"/>
  <c r="D161" i="5" s="1"/>
  <c r="B161" i="5"/>
  <c r="C160" i="5"/>
  <c r="B160" i="5"/>
  <c r="C159" i="5"/>
  <c r="B159" i="5"/>
  <c r="C158" i="5"/>
  <c r="B158" i="5"/>
  <c r="C157" i="5"/>
  <c r="D157" i="5" s="1"/>
  <c r="B157" i="5"/>
  <c r="C156" i="5"/>
  <c r="B156" i="5"/>
  <c r="C155" i="5"/>
  <c r="B155" i="5"/>
  <c r="C154" i="5"/>
  <c r="B154" i="5"/>
  <c r="C153" i="5"/>
  <c r="B153" i="5"/>
  <c r="C152" i="5"/>
  <c r="B152" i="5"/>
  <c r="C151" i="5"/>
  <c r="B151" i="5"/>
  <c r="C150" i="5"/>
  <c r="B150" i="5"/>
  <c r="C149" i="5"/>
  <c r="B149" i="5"/>
  <c r="C148" i="5"/>
  <c r="B148" i="5"/>
  <c r="C147" i="5"/>
  <c r="B147" i="5"/>
  <c r="C146" i="5"/>
  <c r="B146" i="5"/>
  <c r="C145" i="5"/>
  <c r="B145" i="5"/>
  <c r="C144" i="5"/>
  <c r="B144" i="5"/>
  <c r="C143" i="5"/>
  <c r="B143" i="5"/>
  <c r="C142" i="5"/>
  <c r="B142" i="5"/>
  <c r="C141" i="5"/>
  <c r="B141" i="5"/>
  <c r="C140" i="5"/>
  <c r="B140" i="5"/>
  <c r="C139" i="5"/>
  <c r="B139" i="5"/>
  <c r="C138" i="5"/>
  <c r="B138" i="5"/>
  <c r="C137" i="5"/>
  <c r="G23" i="9" s="1"/>
  <c r="AC7" i="13" s="1"/>
  <c r="B137" i="5"/>
  <c r="C136" i="5"/>
  <c r="B136" i="5"/>
  <c r="C135" i="5"/>
  <c r="B135" i="5"/>
  <c r="C134" i="5"/>
  <c r="B134" i="5"/>
  <c r="C133" i="5"/>
  <c r="B133" i="5"/>
  <c r="C129" i="5"/>
  <c r="B129" i="5"/>
  <c r="C128" i="5"/>
  <c r="B128" i="5"/>
  <c r="C127" i="5"/>
  <c r="B127" i="5"/>
  <c r="C126" i="5"/>
  <c r="D126" i="5" s="1"/>
  <c r="F50" i="9" s="1"/>
  <c r="AB34" i="13" s="1"/>
  <c r="B126" i="5"/>
  <c r="C125" i="5"/>
  <c r="B125" i="5"/>
  <c r="C124" i="5"/>
  <c r="B124" i="5"/>
  <c r="C123" i="5"/>
  <c r="B123" i="5"/>
  <c r="C122" i="5"/>
  <c r="D122" i="5" s="1"/>
  <c r="F46" i="9" s="1"/>
  <c r="AB30" i="13" s="1"/>
  <c r="B122" i="5"/>
  <c r="C121" i="5"/>
  <c r="B121" i="5"/>
  <c r="C120" i="5"/>
  <c r="B120" i="5"/>
  <c r="C119" i="5"/>
  <c r="B119" i="5"/>
  <c r="C118" i="5"/>
  <c r="D118" i="5" s="1"/>
  <c r="B118" i="5"/>
  <c r="C117" i="5"/>
  <c r="B117" i="5"/>
  <c r="C116" i="5"/>
  <c r="B116" i="5"/>
  <c r="D116" i="5" s="1"/>
  <c r="C115" i="5"/>
  <c r="B115" i="5"/>
  <c r="C114" i="5"/>
  <c r="B114" i="5"/>
  <c r="C113" i="5"/>
  <c r="B113" i="5"/>
  <c r="C112" i="5"/>
  <c r="B112" i="5"/>
  <c r="C111" i="5"/>
  <c r="B111" i="5"/>
  <c r="C110" i="5"/>
  <c r="B110" i="5"/>
  <c r="C109" i="5"/>
  <c r="B109" i="5"/>
  <c r="C108" i="5"/>
  <c r="B108" i="5"/>
  <c r="C107" i="5"/>
  <c r="B107" i="5"/>
  <c r="C106" i="5"/>
  <c r="B106" i="5"/>
  <c r="C105" i="5"/>
  <c r="B105" i="5"/>
  <c r="C104" i="5"/>
  <c r="B104" i="5"/>
  <c r="C103" i="5"/>
  <c r="B103" i="5"/>
  <c r="C102" i="5"/>
  <c r="B102" i="5"/>
  <c r="C101" i="5"/>
  <c r="B101" i="5"/>
  <c r="C100" i="5"/>
  <c r="B100" i="5"/>
  <c r="C99" i="5"/>
  <c r="B99" i="5"/>
  <c r="C98" i="5"/>
  <c r="B98" i="5"/>
  <c r="C97" i="5"/>
  <c r="B97" i="5"/>
  <c r="C96" i="5"/>
  <c r="B96" i="5"/>
  <c r="C95" i="5"/>
  <c r="B95" i="5"/>
  <c r="C91" i="5"/>
  <c r="D91" i="5" s="1"/>
  <c r="E53" i="9" s="1"/>
  <c r="AA37" i="13" s="1"/>
  <c r="B91" i="5"/>
  <c r="C90" i="5"/>
  <c r="B90" i="5"/>
  <c r="C89" i="5"/>
  <c r="B89" i="5"/>
  <c r="C88" i="5"/>
  <c r="B88" i="5"/>
  <c r="D88" i="5" s="1"/>
  <c r="C87" i="5"/>
  <c r="D87" i="5" s="1"/>
  <c r="E87" i="5" s="1"/>
  <c r="B87" i="5"/>
  <c r="C86" i="5"/>
  <c r="B86" i="5"/>
  <c r="C85" i="5"/>
  <c r="B85" i="5"/>
  <c r="D85" i="5" s="1"/>
  <c r="E47" i="9" s="1"/>
  <c r="AA31" i="13" s="1"/>
  <c r="C84" i="5"/>
  <c r="B84" i="5"/>
  <c r="C83" i="5"/>
  <c r="D83" i="5" s="1"/>
  <c r="B83" i="5"/>
  <c r="C82" i="5"/>
  <c r="B82" i="5"/>
  <c r="C81" i="5"/>
  <c r="B81" i="5"/>
  <c r="C80" i="5"/>
  <c r="B80" i="5"/>
  <c r="C79" i="5"/>
  <c r="D79" i="5" s="1"/>
  <c r="B79" i="5"/>
  <c r="C78" i="5"/>
  <c r="B78" i="5"/>
  <c r="C77" i="5"/>
  <c r="B77" i="5"/>
  <c r="C76" i="5"/>
  <c r="B76" i="5"/>
  <c r="C75" i="5"/>
  <c r="B75" i="5"/>
  <c r="C74" i="5"/>
  <c r="B74" i="5"/>
  <c r="C73" i="5"/>
  <c r="B73" i="5"/>
  <c r="C72" i="5"/>
  <c r="B72" i="5"/>
  <c r="C71" i="5"/>
  <c r="B71" i="5"/>
  <c r="C70" i="5"/>
  <c r="B70" i="5"/>
  <c r="C69" i="5"/>
  <c r="B69" i="5"/>
  <c r="C68" i="5"/>
  <c r="B68" i="5"/>
  <c r="C67" i="5"/>
  <c r="B67" i="5"/>
  <c r="C66" i="5"/>
  <c r="B66" i="5"/>
  <c r="C65" i="5"/>
  <c r="B65" i="5"/>
  <c r="C64" i="5"/>
  <c r="B64" i="5"/>
  <c r="C63" i="5"/>
  <c r="B63" i="5"/>
  <c r="C62" i="5"/>
  <c r="B62" i="5"/>
  <c r="C61" i="5"/>
  <c r="B61" i="5"/>
  <c r="C60" i="5"/>
  <c r="B60" i="5"/>
  <c r="C59" i="5"/>
  <c r="B59" i="5"/>
  <c r="C58" i="5"/>
  <c r="B58" i="5"/>
  <c r="C57" i="5"/>
  <c r="B57" i="5"/>
  <c r="C53" i="5"/>
  <c r="B53" i="5"/>
  <c r="C52" i="5"/>
  <c r="D52" i="5" s="1"/>
  <c r="B52" i="5"/>
  <c r="C51" i="5"/>
  <c r="B51" i="5"/>
  <c r="C50" i="5"/>
  <c r="B50" i="5"/>
  <c r="C49" i="5"/>
  <c r="B49" i="5"/>
  <c r="C48" i="5"/>
  <c r="D48" i="5" s="1"/>
  <c r="D48" i="9" s="1"/>
  <c r="Z32" i="13" s="1"/>
  <c r="B48" i="5"/>
  <c r="C47" i="5"/>
  <c r="B47" i="5"/>
  <c r="C46" i="5"/>
  <c r="B46" i="5"/>
  <c r="C45" i="5"/>
  <c r="B45" i="5"/>
  <c r="C44" i="5"/>
  <c r="D44" i="5" s="1"/>
  <c r="B44" i="5"/>
  <c r="C43" i="5"/>
  <c r="B43" i="5"/>
  <c r="C42" i="5"/>
  <c r="B42" i="5"/>
  <c r="D42" i="5" s="1"/>
  <c r="C41" i="5"/>
  <c r="B41" i="5"/>
  <c r="C40" i="5"/>
  <c r="B40" i="5"/>
  <c r="C39" i="5"/>
  <c r="B39" i="5"/>
  <c r="C38" i="5"/>
  <c r="B38" i="5"/>
  <c r="C37" i="5"/>
  <c r="B37" i="5"/>
  <c r="C36" i="5"/>
  <c r="B36" i="5"/>
  <c r="C35" i="5"/>
  <c r="B35" i="5"/>
  <c r="C34" i="5"/>
  <c r="B34" i="5"/>
  <c r="D34" i="9" s="1"/>
  <c r="Z18" i="13" s="1"/>
  <c r="C33" i="5"/>
  <c r="B33" i="5"/>
  <c r="C32" i="5"/>
  <c r="B32" i="5"/>
  <c r="C31" i="5"/>
  <c r="B31" i="5"/>
  <c r="C30" i="5"/>
  <c r="B30" i="5"/>
  <c r="C29" i="5"/>
  <c r="B29" i="5"/>
  <c r="C28" i="5"/>
  <c r="B28" i="5"/>
  <c r="C27" i="5"/>
  <c r="B27" i="5"/>
  <c r="C26" i="5"/>
  <c r="B26" i="5"/>
  <c r="C25" i="5"/>
  <c r="B25" i="5"/>
  <c r="D25" i="9" s="1"/>
  <c r="C24" i="5"/>
  <c r="B24" i="5"/>
  <c r="C23" i="5"/>
  <c r="B23" i="5"/>
  <c r="C22" i="5"/>
  <c r="B22" i="5"/>
  <c r="C21" i="5"/>
  <c r="B21" i="5"/>
  <c r="C20" i="5"/>
  <c r="D20" i="9" s="1"/>
  <c r="B20" i="5"/>
  <c r="C19" i="5"/>
  <c r="B19" i="5"/>
  <c r="C14" i="5"/>
  <c r="D49" i="4"/>
  <c r="L4" i="13" s="1"/>
  <c r="D45" i="4"/>
  <c r="E64" i="5"/>
  <c r="D86" i="5"/>
  <c r="E48" i="9" s="1"/>
  <c r="AA32" i="13" s="1"/>
  <c r="D388" i="5"/>
  <c r="F87" i="9" s="1"/>
  <c r="BF30" i="13" s="1"/>
  <c r="D394" i="5"/>
  <c r="E637" i="5"/>
  <c r="D731" i="5"/>
  <c r="M88" i="9" s="1"/>
  <c r="D41" i="6"/>
  <c r="E41" i="6" s="1"/>
  <c r="D49" i="6"/>
  <c r="D53" i="6"/>
  <c r="D79" i="6"/>
  <c r="D84" i="6"/>
  <c r="O34" i="9"/>
  <c r="AK18" i="13" s="1"/>
  <c r="D576" i="5"/>
  <c r="E576" i="5" s="1"/>
  <c r="D653" i="5"/>
  <c r="K86" i="9" s="1"/>
  <c r="BK29" i="13" s="1"/>
  <c r="D83" i="6"/>
  <c r="D460" i="5"/>
  <c r="D462" i="5"/>
  <c r="K44" i="9" s="1"/>
  <c r="D464" i="5"/>
  <c r="E464" i="5" s="1"/>
  <c r="D466" i="5"/>
  <c r="D468" i="5"/>
  <c r="E481" i="5"/>
  <c r="D499" i="5"/>
  <c r="D505" i="5"/>
  <c r="E505" i="5" s="1"/>
  <c r="D507" i="5"/>
  <c r="D688" i="5"/>
  <c r="D692" i="5"/>
  <c r="L87" i="9" s="1"/>
  <c r="D736" i="5"/>
  <c r="E736" i="5" s="1"/>
  <c r="M28" i="9"/>
  <c r="AI12" i="13" s="1"/>
  <c r="D48" i="6"/>
  <c r="M48" i="9" s="1"/>
  <c r="AI32" i="13" s="1"/>
  <c r="D52" i="6"/>
  <c r="M52" i="9" s="1"/>
  <c r="AI36" i="13" s="1"/>
  <c r="P28" i="9"/>
  <c r="AL12" i="13" s="1"/>
  <c r="E144" i="6"/>
  <c r="D161" i="6"/>
  <c r="P47" i="9" s="1"/>
  <c r="AL31" i="13" s="1"/>
  <c r="D201" i="6"/>
  <c r="Q49" i="9" s="1"/>
  <c r="AM33" i="13" s="1"/>
  <c r="E223" i="6"/>
  <c r="O66" i="9"/>
  <c r="BO9" i="13" s="1"/>
  <c r="D421" i="6"/>
  <c r="D471" i="6"/>
  <c r="E471" i="6" s="1"/>
  <c r="Q64" i="9"/>
  <c r="D127" i="6"/>
  <c r="D158" i="6"/>
  <c r="Q21" i="9"/>
  <c r="D239" i="6"/>
  <c r="D242" i="6"/>
  <c r="D349" i="6"/>
  <c r="E349" i="6" s="1"/>
  <c r="D391" i="6"/>
  <c r="V49" i="9" s="1"/>
  <c r="AR33" i="13" s="1"/>
  <c r="D425" i="6"/>
  <c r="D433" i="6"/>
  <c r="D459" i="6"/>
  <c r="E459" i="6" s="1"/>
  <c r="D467" i="6"/>
  <c r="E467" i="6" s="1"/>
  <c r="R70" i="9"/>
  <c r="D83" i="7"/>
  <c r="R86" i="9" s="1"/>
  <c r="E513" i="6"/>
  <c r="S88" i="9"/>
  <c r="BS31" i="13" s="1"/>
  <c r="E199" i="7"/>
  <c r="D503" i="6"/>
  <c r="Q88" i="9" s="1"/>
  <c r="D541" i="6"/>
  <c r="E541" i="6" s="1"/>
  <c r="AB27" i="9"/>
  <c r="D117" i="7"/>
  <c r="D121" i="7"/>
  <c r="D125" i="7"/>
  <c r="D129" i="7"/>
  <c r="E136" i="7"/>
  <c r="D156" i="7"/>
  <c r="D160" i="7"/>
  <c r="D164" i="7"/>
  <c r="U68" i="9"/>
  <c r="E331" i="7"/>
  <c r="Q65" i="9"/>
  <c r="BQ8" i="13" s="1"/>
  <c r="Q68" i="9"/>
  <c r="D499" i="6"/>
  <c r="Q84" i="9" s="1"/>
  <c r="BQ27" i="13" s="1"/>
  <c r="D504" i="6"/>
  <c r="Q89" i="9" s="1"/>
  <c r="BQ32" i="13" s="1"/>
  <c r="D507" i="6"/>
  <c r="Q92" i="9" s="1"/>
  <c r="BQ35" i="13" s="1"/>
  <c r="D537" i="6"/>
  <c r="W43" i="9" s="1"/>
  <c r="AS27" i="13" s="1"/>
  <c r="AB20" i="9"/>
  <c r="AX4" i="13" s="1"/>
  <c r="AB22" i="9"/>
  <c r="AB24" i="9"/>
  <c r="AX8" i="13" s="1"/>
  <c r="E108" i="7"/>
  <c r="D116" i="7"/>
  <c r="AB40" i="9" s="1"/>
  <c r="AX24" i="13" s="1"/>
  <c r="D118" i="7"/>
  <c r="D120" i="7"/>
  <c r="E120" i="7" s="1"/>
  <c r="D124" i="7"/>
  <c r="E124" i="7" s="1"/>
  <c r="D126" i="7"/>
  <c r="E126" i="7" s="1"/>
  <c r="D128" i="7"/>
  <c r="AC23" i="9"/>
  <c r="AY7" i="13" s="1"/>
  <c r="AC31" i="9"/>
  <c r="AY15" i="13" s="1"/>
  <c r="D155" i="7"/>
  <c r="D157" i="7"/>
  <c r="D159" i="7"/>
  <c r="AC45" i="9" s="1"/>
  <c r="AY29" i="13" s="1"/>
  <c r="D161" i="7"/>
  <c r="AC47" i="9" s="1"/>
  <c r="AY31" i="13" s="1"/>
  <c r="D163" i="7"/>
  <c r="E163" i="7" s="1"/>
  <c r="D165" i="7"/>
  <c r="AC51" i="9" s="1"/>
  <c r="AY35" i="13" s="1"/>
  <c r="D167" i="7"/>
  <c r="U78" i="9"/>
  <c r="BU21" i="13" s="1"/>
  <c r="D346" i="7"/>
  <c r="E380" i="7"/>
  <c r="D388" i="7"/>
  <c r="V87" i="9" s="1"/>
  <c r="BV30" i="13" s="1"/>
  <c r="AG21" i="9"/>
  <c r="AF5" i="11" s="1"/>
  <c r="E63" i="8"/>
  <c r="E65" i="8"/>
  <c r="E69" i="8"/>
  <c r="AG33" i="9"/>
  <c r="BC17" i="13" s="1"/>
  <c r="D77" i="8"/>
  <c r="E77" i="8" s="1"/>
  <c r="D79" i="8"/>
  <c r="AG41" i="9" s="1"/>
  <c r="BC25" i="13" s="1"/>
  <c r="D81" i="8"/>
  <c r="D83" i="8"/>
  <c r="D85" i="8"/>
  <c r="E85" i="8" s="1"/>
  <c r="D87" i="8"/>
  <c r="D89" i="8"/>
  <c r="D91" i="8"/>
  <c r="AG53" i="9" s="1"/>
  <c r="BC37" i="13" s="1"/>
  <c r="U79" i="9"/>
  <c r="BU22" i="13" s="1"/>
  <c r="D349" i="7"/>
  <c r="U86" i="9" s="1"/>
  <c r="BU29" i="13" s="1"/>
  <c r="E369" i="7"/>
  <c r="V71" i="9"/>
  <c r="AG26" i="9"/>
  <c r="E66" i="8"/>
  <c r="D82" i="8"/>
  <c r="D84" i="8"/>
  <c r="AG46" i="9" s="1"/>
  <c r="BC30" i="13" s="1"/>
  <c r="D86" i="8"/>
  <c r="D46" i="5"/>
  <c r="D81" i="5"/>
  <c r="E43" i="9" s="1"/>
  <c r="D128" i="5"/>
  <c r="E128" i="5" s="1"/>
  <c r="D155" i="5"/>
  <c r="E155" i="5" s="1"/>
  <c r="D159" i="5"/>
  <c r="G45" i="9" s="1"/>
  <c r="D167" i="5"/>
  <c r="D194" i="5"/>
  <c r="E194" i="5" s="1"/>
  <c r="D198" i="5"/>
  <c r="D202" i="5"/>
  <c r="E213" i="5"/>
  <c r="E217" i="5"/>
  <c r="E76" i="9"/>
  <c r="BE19" i="13" s="1"/>
  <c r="D237" i="5"/>
  <c r="D241" i="5"/>
  <c r="E241" i="5" s="1"/>
  <c r="E252" i="5"/>
  <c r="H32" i="9"/>
  <c r="AD16" i="13" s="1"/>
  <c r="H38" i="9"/>
  <c r="AD22" i="13" s="1"/>
  <c r="D272" i="5"/>
  <c r="E272" i="5" s="1"/>
  <c r="D276" i="5"/>
  <c r="D280" i="5"/>
  <c r="E280" i="5" s="1"/>
  <c r="I19" i="9"/>
  <c r="I25" i="9"/>
  <c r="AE9" i="13" s="1"/>
  <c r="I33" i="9"/>
  <c r="AE17" i="13" s="1"/>
  <c r="D307" i="5"/>
  <c r="E307" i="5" s="1"/>
  <c r="D311" i="5"/>
  <c r="E311" i="5" s="1"/>
  <c r="D315" i="5"/>
  <c r="I49" i="9" s="1"/>
  <c r="AE33" i="13" s="1"/>
  <c r="D319" i="5"/>
  <c r="E319" i="5" s="1"/>
  <c r="J22" i="9"/>
  <c r="AF6" i="13" s="1"/>
  <c r="E330" i="5"/>
  <c r="D385" i="5"/>
  <c r="E385" i="5" s="1"/>
  <c r="G66" i="9"/>
  <c r="G70" i="9"/>
  <c r="BG13" i="13" s="1"/>
  <c r="D421" i="5"/>
  <c r="G82" i="9" s="1"/>
  <c r="BG25" i="13" s="1"/>
  <c r="D423" i="5"/>
  <c r="D425" i="5"/>
  <c r="G86" i="9" s="1"/>
  <c r="D427" i="5"/>
  <c r="E427" i="5" s="1"/>
  <c r="D429" i="5"/>
  <c r="G90" i="9" s="1"/>
  <c r="BG33" i="13" s="1"/>
  <c r="D433" i="5"/>
  <c r="K21" i="9"/>
  <c r="D459" i="5"/>
  <c r="E459" i="5" s="1"/>
  <c r="D536" i="5"/>
  <c r="H83" i="9" s="1"/>
  <c r="BH26" i="13" s="1"/>
  <c r="D538" i="5"/>
  <c r="H85" i="9" s="1"/>
  <c r="D540" i="5"/>
  <c r="D542" i="5"/>
  <c r="H89" i="9" s="1"/>
  <c r="BH32" i="13" s="1"/>
  <c r="D544" i="5"/>
  <c r="E544" i="5" s="1"/>
  <c r="E551" i="5"/>
  <c r="K64" i="9"/>
  <c r="K66" i="9"/>
  <c r="BK9" i="13" s="1"/>
  <c r="D649" i="5"/>
  <c r="D690" i="5"/>
  <c r="L85" i="9" s="1"/>
  <c r="BL28" i="13" s="1"/>
  <c r="D697" i="5"/>
  <c r="E697" i="5" s="1"/>
  <c r="N61" i="9"/>
  <c r="D774" i="5"/>
  <c r="D470" i="5"/>
  <c r="K52" i="9" s="1"/>
  <c r="AG36" i="13" s="1"/>
  <c r="L19" i="9"/>
  <c r="AH3" i="13" s="1"/>
  <c r="D541" i="5"/>
  <c r="E541" i="5" s="1"/>
  <c r="D622" i="5"/>
  <c r="K74" i="9"/>
  <c r="BK17" i="13" s="1"/>
  <c r="D655" i="5"/>
  <c r="K88" i="9" s="1"/>
  <c r="D657" i="5"/>
  <c r="D694" i="5"/>
  <c r="D696" i="5"/>
  <c r="L91" i="9" s="1"/>
  <c r="BL34" i="13" s="1"/>
  <c r="M73" i="9"/>
  <c r="BM16" i="13" s="1"/>
  <c r="N65" i="9"/>
  <c r="E25" i="5"/>
  <c r="E185" i="5"/>
  <c r="F93" i="9"/>
  <c r="BF36" i="13" s="1"/>
  <c r="E394" i="5"/>
  <c r="E405" i="5"/>
  <c r="K46" i="9"/>
  <c r="AG30" i="13" s="1"/>
  <c r="K48" i="9"/>
  <c r="AG32" i="13" s="1"/>
  <c r="E466" i="5"/>
  <c r="K50" i="9"/>
  <c r="AG34" i="13" s="1"/>
  <c r="E468" i="5"/>
  <c r="E470" i="5"/>
  <c r="D46" i="9"/>
  <c r="E46" i="5"/>
  <c r="G19" i="9"/>
  <c r="AC3" i="13" s="1"/>
  <c r="F19" i="9"/>
  <c r="AB3" i="13" s="1"/>
  <c r="E179" i="5"/>
  <c r="E201" i="5"/>
  <c r="E75" i="9"/>
  <c r="BE18" i="13" s="1"/>
  <c r="E388" i="5"/>
  <c r="L23" i="9"/>
  <c r="AH7" i="13" s="1"/>
  <c r="E479" i="5"/>
  <c r="L25" i="9"/>
  <c r="I85" i="9"/>
  <c r="E64" i="9"/>
  <c r="BE7" i="13" s="1"/>
  <c r="AL16" i="11"/>
  <c r="E233" i="5"/>
  <c r="H52" i="9"/>
  <c r="AD36" i="13" s="1"/>
  <c r="I41" i="9"/>
  <c r="AE25" i="13" s="1"/>
  <c r="I45" i="9"/>
  <c r="AE29" i="13" s="1"/>
  <c r="J26" i="9"/>
  <c r="AF10" i="13" s="1"/>
  <c r="J50" i="9"/>
  <c r="AF34" i="13" s="1"/>
  <c r="K53" i="9"/>
  <c r="AG37" i="13" s="1"/>
  <c r="H91" i="9"/>
  <c r="BH34" i="13" s="1"/>
  <c r="I60" i="9"/>
  <c r="F52" i="9"/>
  <c r="AB36" i="13" s="1"/>
  <c r="G53" i="9"/>
  <c r="AC37" i="13" s="1"/>
  <c r="E167" i="5"/>
  <c r="D83" i="9"/>
  <c r="E60" i="9"/>
  <c r="BE3" i="13" s="1"/>
  <c r="E209" i="5"/>
  <c r="E68" i="9"/>
  <c r="BE11" i="13" s="1"/>
  <c r="E225" i="5"/>
  <c r="E92" i="9"/>
  <c r="BE35" i="13" s="1"/>
  <c r="H24" i="9"/>
  <c r="H44" i="9"/>
  <c r="H48" i="9"/>
  <c r="AD32" i="13" s="1"/>
  <c r="E276" i="5"/>
  <c r="E513" i="5"/>
  <c r="J67" i="9"/>
  <c r="BJ10" i="13" s="1"/>
  <c r="E596" i="5"/>
  <c r="AS17" i="11"/>
  <c r="E690" i="5"/>
  <c r="E655" i="5"/>
  <c r="N93" i="9"/>
  <c r="BN36" i="13" s="1"/>
  <c r="E774" i="5"/>
  <c r="M25" i="9"/>
  <c r="AI9" i="13" s="1"/>
  <c r="E25" i="6"/>
  <c r="M53" i="9"/>
  <c r="E53" i="6"/>
  <c r="E236" i="6"/>
  <c r="D619" i="5"/>
  <c r="J90" i="9" s="1"/>
  <c r="BJ33" i="13" s="1"/>
  <c r="E634" i="5"/>
  <c r="K73" i="9"/>
  <c r="BK16" i="13" s="1"/>
  <c r="D656" i="5"/>
  <c r="K89" i="9" s="1"/>
  <c r="BK32" i="13" s="1"/>
  <c r="D660" i="5"/>
  <c r="E669" i="5"/>
  <c r="E769" i="5"/>
  <c r="M41" i="9"/>
  <c r="AI25" i="13" s="1"/>
  <c r="N41" i="9"/>
  <c r="AJ25" i="13" s="1"/>
  <c r="E79" i="6"/>
  <c r="L92" i="9"/>
  <c r="BL35" i="13" s="1"/>
  <c r="L93" i="9"/>
  <c r="BL36" i="13" s="1"/>
  <c r="E698" i="5"/>
  <c r="E710" i="5"/>
  <c r="E731" i="5"/>
  <c r="E760" i="5"/>
  <c r="N45" i="9"/>
  <c r="AJ29" i="13" s="1"/>
  <c r="E83" i="6"/>
  <c r="E110" i="6"/>
  <c r="L83" i="9"/>
  <c r="E688" i="5"/>
  <c r="M49" i="9"/>
  <c r="AI33" i="13" s="1"/>
  <c r="E49" i="6"/>
  <c r="P44" i="9"/>
  <c r="AL28" i="13" s="1"/>
  <c r="O17" i="11"/>
  <c r="E158" i="6"/>
  <c r="M27" i="9"/>
  <c r="AI11" i="13" s="1"/>
  <c r="D51" i="6"/>
  <c r="E60" i="6"/>
  <c r="N34" i="9"/>
  <c r="AJ18" i="13" s="1"/>
  <c r="O23" i="9"/>
  <c r="AK7" i="13" s="1"/>
  <c r="E141" i="6"/>
  <c r="D157" i="6"/>
  <c r="P43" i="9" s="1"/>
  <c r="AL27" i="13" s="1"/>
  <c r="P46" i="9"/>
  <c r="AL30" i="13" s="1"/>
  <c r="E160" i="6"/>
  <c r="D165" i="6"/>
  <c r="P51" i="9" s="1"/>
  <c r="AL35" i="13" s="1"/>
  <c r="Q41" i="9"/>
  <c r="AM25" i="13" s="1"/>
  <c r="E193" i="6"/>
  <c r="R19" i="9"/>
  <c r="R29" i="9"/>
  <c r="AN13" i="13" s="1"/>
  <c r="D235" i="6"/>
  <c r="D243" i="6"/>
  <c r="E52" i="6"/>
  <c r="N21" i="9"/>
  <c r="N29" i="9"/>
  <c r="N33" i="9"/>
  <c r="AJ17" i="13" s="1"/>
  <c r="D78" i="6"/>
  <c r="N40" i="9" s="1"/>
  <c r="AJ24" i="13" s="1"/>
  <c r="O19" i="9"/>
  <c r="AK3" i="13" s="1"/>
  <c r="E95" i="6"/>
  <c r="O51" i="9"/>
  <c r="AK35" i="13" s="1"/>
  <c r="E127" i="6"/>
  <c r="Q44" i="9"/>
  <c r="AM28" i="13" s="1"/>
  <c r="E196" i="6"/>
  <c r="S23" i="9"/>
  <c r="E251" i="6"/>
  <c r="S44" i="9"/>
  <c r="AO28" i="13" s="1"/>
  <c r="E272" i="6"/>
  <c r="E161" i="6"/>
  <c r="P50" i="9"/>
  <c r="AL34" i="13" s="1"/>
  <c r="E164" i="6"/>
  <c r="R33" i="9"/>
  <c r="AN17" i="13" s="1"/>
  <c r="R49" i="9"/>
  <c r="AN33" i="13" s="1"/>
  <c r="E239" i="6"/>
  <c r="R50" i="9"/>
  <c r="AN34" i="13" s="1"/>
  <c r="E240" i="6"/>
  <c r="R52" i="9"/>
  <c r="AN36" i="13" s="1"/>
  <c r="E242" i="6"/>
  <c r="S24" i="9"/>
  <c r="AO8" i="13" s="1"/>
  <c r="S40" i="9"/>
  <c r="AO24" i="13" s="1"/>
  <c r="E268" i="6"/>
  <c r="S43" i="9"/>
  <c r="E271" i="6"/>
  <c r="E351" i="6"/>
  <c r="E389" i="6"/>
  <c r="E480" i="6"/>
  <c r="D580" i="6"/>
  <c r="Y35" i="9"/>
  <c r="AU19" i="13" s="1"/>
  <c r="D613" i="6"/>
  <c r="Y46" i="9"/>
  <c r="AU30" i="13" s="1"/>
  <c r="E616" i="6"/>
  <c r="D621" i="6"/>
  <c r="Y51" i="9" s="1"/>
  <c r="AU35" i="13" s="1"/>
  <c r="AC25" i="9"/>
  <c r="AY9" i="13" s="1"/>
  <c r="E139" i="7"/>
  <c r="AC41" i="9"/>
  <c r="AY25" i="13" s="1"/>
  <c r="E155" i="7"/>
  <c r="AC43" i="9"/>
  <c r="AY27" i="13" s="1"/>
  <c r="E157" i="7"/>
  <c r="AC49" i="9"/>
  <c r="AY33" i="13" s="1"/>
  <c r="AC53" i="9"/>
  <c r="AY37" i="13" s="1"/>
  <c r="E167" i="7"/>
  <c r="E289" i="7"/>
  <c r="E309" i="7"/>
  <c r="U24" i="9"/>
  <c r="AQ8" i="13" s="1"/>
  <c r="U28" i="9"/>
  <c r="E340" i="6"/>
  <c r="D348" i="6"/>
  <c r="E348" i="6" s="1"/>
  <c r="E384" i="6"/>
  <c r="E388" i="6"/>
  <c r="E437" i="6"/>
  <c r="E464" i="6"/>
  <c r="E479" i="6"/>
  <c r="E483" i="6"/>
  <c r="E499" i="6"/>
  <c r="E507" i="6"/>
  <c r="D543" i="6"/>
  <c r="Z22" i="9"/>
  <c r="AV6" i="13" s="1"/>
  <c r="E646" i="6"/>
  <c r="D654" i="6"/>
  <c r="Z46" i="9" s="1"/>
  <c r="AB25" i="9"/>
  <c r="AX9" i="13" s="1"/>
  <c r="E101" i="7"/>
  <c r="E103" i="7"/>
  <c r="AB41" i="9"/>
  <c r="AX25" i="13" s="1"/>
  <c r="E117" i="7"/>
  <c r="AB45" i="9"/>
  <c r="AX29" i="13" s="1"/>
  <c r="E121" i="7"/>
  <c r="AB49" i="9"/>
  <c r="AX33" i="13" s="1"/>
  <c r="E125" i="7"/>
  <c r="AB51" i="9"/>
  <c r="AX35" i="13" s="1"/>
  <c r="E127" i="7"/>
  <c r="AB53" i="9"/>
  <c r="E129" i="7"/>
  <c r="AD47" i="9"/>
  <c r="AZ31" i="13" s="1"/>
  <c r="E275" i="7"/>
  <c r="AD51" i="9"/>
  <c r="AZ35" i="13" s="1"/>
  <c r="E279" i="7"/>
  <c r="T19" i="9"/>
  <c r="AP3" i="13" s="1"/>
  <c r="T25" i="9"/>
  <c r="E291" i="6"/>
  <c r="D347" i="6"/>
  <c r="U43" i="9" s="1"/>
  <c r="T21" i="11"/>
  <c r="T20" i="11"/>
  <c r="U20" i="11"/>
  <c r="U21" i="11"/>
  <c r="X28" i="9"/>
  <c r="D576" i="6"/>
  <c r="X44" i="9" s="1"/>
  <c r="AT28" i="13" s="1"/>
  <c r="D584" i="6"/>
  <c r="E584" i="6" s="1"/>
  <c r="Y42" i="9"/>
  <c r="E612" i="6"/>
  <c r="Y50" i="9"/>
  <c r="AU34" i="13" s="1"/>
  <c r="E620" i="6"/>
  <c r="E67" i="7"/>
  <c r="AC22" i="9"/>
  <c r="AC26" i="9"/>
  <c r="E140" i="7"/>
  <c r="AC42" i="9"/>
  <c r="AY26" i="13" s="1"/>
  <c r="E156" i="7"/>
  <c r="AC46" i="9"/>
  <c r="AY30" i="13" s="1"/>
  <c r="E160" i="7"/>
  <c r="AC50" i="9"/>
  <c r="AY34" i="13" s="1"/>
  <c r="E164" i="7"/>
  <c r="AE42" i="9"/>
  <c r="BA26" i="13" s="1"/>
  <c r="E308" i="7"/>
  <c r="AE46" i="9"/>
  <c r="BA30" i="13" s="1"/>
  <c r="E312" i="7"/>
  <c r="AE50" i="9"/>
  <c r="BA34" i="13" s="1"/>
  <c r="E316" i="7"/>
  <c r="U60" i="9"/>
  <c r="BU3" i="13" s="1"/>
  <c r="E323" i="7"/>
  <c r="U83" i="9"/>
  <c r="BU26" i="13" s="1"/>
  <c r="E346" i="7"/>
  <c r="U85" i="9"/>
  <c r="E348" i="7"/>
  <c r="Z50" i="9"/>
  <c r="AV34" i="13" s="1"/>
  <c r="E658" i="6"/>
  <c r="E100" i="7"/>
  <c r="AB28" i="9"/>
  <c r="AX12" i="13" s="1"/>
  <c r="E104" i="7"/>
  <c r="AB32" i="9"/>
  <c r="AX16" i="13" s="1"/>
  <c r="E116" i="7"/>
  <c r="AB42" i="9"/>
  <c r="AX26" i="13" s="1"/>
  <c r="E118" i="7"/>
  <c r="AB48" i="9"/>
  <c r="AX32" i="13" s="1"/>
  <c r="AB50" i="9"/>
  <c r="AX34" i="13" s="1"/>
  <c r="AB52" i="9"/>
  <c r="AX36" i="13" s="1"/>
  <c r="E128" i="7"/>
  <c r="AD40" i="9"/>
  <c r="AZ24" i="13" s="1"/>
  <c r="E268" i="7"/>
  <c r="AD42" i="9"/>
  <c r="E270" i="7"/>
  <c r="AD46" i="9"/>
  <c r="E274" i="7"/>
  <c r="AD48" i="9"/>
  <c r="AZ32" i="13" s="1"/>
  <c r="E276" i="7"/>
  <c r="AD52" i="9"/>
  <c r="AZ36" i="13" s="1"/>
  <c r="E280" i="7"/>
  <c r="U91" i="9"/>
  <c r="BU34" i="13" s="1"/>
  <c r="E354" i="7"/>
  <c r="V66" i="9"/>
  <c r="E367" i="7"/>
  <c r="E19" i="8"/>
  <c r="AF19" i="9"/>
  <c r="BB3" i="13" s="1"/>
  <c r="AF26" i="9"/>
  <c r="BB10" i="13" s="1"/>
  <c r="AF42" i="9"/>
  <c r="BB26" i="13" s="1"/>
  <c r="E42" i="8"/>
  <c r="AF46" i="9"/>
  <c r="BB30" i="13" s="1"/>
  <c r="E46" i="8"/>
  <c r="AF50" i="9"/>
  <c r="BB34" i="13" s="1"/>
  <c r="E50" i="8"/>
  <c r="AG23" i="9"/>
  <c r="BC7" i="13" s="1"/>
  <c r="E61" i="8"/>
  <c r="AG25" i="9"/>
  <c r="BC9" i="13" s="1"/>
  <c r="AG27" i="9"/>
  <c r="BC11" i="13" s="1"/>
  <c r="AG29" i="9"/>
  <c r="BC13" i="13" s="1"/>
  <c r="E67" i="8"/>
  <c r="E71" i="8"/>
  <c r="E79" i="8"/>
  <c r="AG43" i="9"/>
  <c r="BC27" i="13" s="1"/>
  <c r="E81" i="8"/>
  <c r="AG45" i="9"/>
  <c r="BC29" i="13" s="1"/>
  <c r="E83" i="8"/>
  <c r="AG47" i="9"/>
  <c r="AG49" i="9"/>
  <c r="BC33" i="13" s="1"/>
  <c r="E87" i="8"/>
  <c r="AG51" i="9"/>
  <c r="BC35" i="13" s="1"/>
  <c r="E89" i="8"/>
  <c r="D545" i="6"/>
  <c r="W51" i="9" s="1"/>
  <c r="AS35" i="13" s="1"/>
  <c r="E554" i="6"/>
  <c r="X26" i="9"/>
  <c r="X34" i="9"/>
  <c r="AT18" i="13" s="1"/>
  <c r="D574" i="6"/>
  <c r="X42" i="9" s="1"/>
  <c r="AT26" i="13" s="1"/>
  <c r="D578" i="6"/>
  <c r="X46" i="9" s="1"/>
  <c r="AT30" i="13" s="1"/>
  <c r="D582" i="6"/>
  <c r="X50" i="9" s="1"/>
  <c r="AT34" i="13" s="1"/>
  <c r="Y25" i="9"/>
  <c r="AU9" i="13" s="1"/>
  <c r="Y33" i="9"/>
  <c r="AU17" i="13" s="1"/>
  <c r="D611" i="6"/>
  <c r="E611" i="6" s="1"/>
  <c r="D615" i="6"/>
  <c r="Y45" i="9" s="1"/>
  <c r="AU29" i="13" s="1"/>
  <c r="D619" i="6"/>
  <c r="Y49" i="9" s="1"/>
  <c r="AU33" i="13" s="1"/>
  <c r="D623" i="6"/>
  <c r="Y53" i="9" s="1"/>
  <c r="AU37" i="13" s="1"/>
  <c r="E632" i="6"/>
  <c r="E636" i="6"/>
  <c r="D652" i="6"/>
  <c r="D656" i="6"/>
  <c r="E656" i="6" s="1"/>
  <c r="D660" i="6"/>
  <c r="Z52" i="9" s="1"/>
  <c r="AV36" i="13" s="1"/>
  <c r="E83" i="7"/>
  <c r="E239" i="7"/>
  <c r="D353" i="7"/>
  <c r="U90" i="9" s="1"/>
  <c r="BU33" i="13" s="1"/>
  <c r="V73" i="9"/>
  <c r="BV16" i="13" s="1"/>
  <c r="D544" i="6"/>
  <c r="E544" i="6" s="1"/>
  <c r="E551" i="6"/>
  <c r="X21" i="9"/>
  <c r="X29" i="9"/>
  <c r="AT13" i="13" s="1"/>
  <c r="D573" i="6"/>
  <c r="X41" i="9" s="1"/>
  <c r="AT25" i="13" s="1"/>
  <c r="D577" i="6"/>
  <c r="X45" i="9" s="1"/>
  <c r="AT29" i="13" s="1"/>
  <c r="D581" i="6"/>
  <c r="E581" i="6" s="1"/>
  <c r="D585" i="6"/>
  <c r="E585" i="6" s="1"/>
  <c r="Y24" i="9"/>
  <c r="E598" i="6"/>
  <c r="D614" i="6"/>
  <c r="D618" i="6"/>
  <c r="E618" i="6" s="1"/>
  <c r="D622" i="6"/>
  <c r="Z23" i="9"/>
  <c r="AV7" i="13" s="1"/>
  <c r="E635" i="6"/>
  <c r="D651" i="6"/>
  <c r="Z43" i="9" s="1"/>
  <c r="AV27" i="13" s="1"/>
  <c r="D655" i="6"/>
  <c r="Z47" i="9" s="1"/>
  <c r="D659" i="6"/>
  <c r="E659" i="6" s="1"/>
  <c r="E349" i="7"/>
  <c r="U87" i="9"/>
  <c r="BU30" i="13" s="1"/>
  <c r="E350" i="7"/>
  <c r="V69" i="9"/>
  <c r="BV12" i="13" s="1"/>
  <c r="E370" i="7"/>
  <c r="D345" i="7"/>
  <c r="U82" i="9" s="1"/>
  <c r="BU25" i="13" s="1"/>
  <c r="U93" i="9"/>
  <c r="BU36" i="13" s="1"/>
  <c r="E356" i="7"/>
  <c r="V65" i="9"/>
  <c r="V92" i="9"/>
  <c r="BV35" i="13" s="1"/>
  <c r="E393" i="7"/>
  <c r="W84" i="9"/>
  <c r="BW27" i="13" s="1"/>
  <c r="E119" i="8"/>
  <c r="AG24" i="9"/>
  <c r="E62" i="8"/>
  <c r="AG28" i="9"/>
  <c r="AG42" i="9"/>
  <c r="BC26" i="13" s="1"/>
  <c r="E80" i="8"/>
  <c r="AG44" i="9"/>
  <c r="BC28" i="13" s="1"/>
  <c r="E82" i="8"/>
  <c r="AG48" i="9"/>
  <c r="BC32" i="13" s="1"/>
  <c r="E86" i="8"/>
  <c r="AG50" i="9"/>
  <c r="BC34" i="13" s="1"/>
  <c r="E88" i="8"/>
  <c r="W60" i="9"/>
  <c r="BW3" i="13" s="1"/>
  <c r="E95" i="8"/>
  <c r="W65" i="9"/>
  <c r="BW8" i="13" s="1"/>
  <c r="E100" i="8"/>
  <c r="B3" i="11"/>
  <c r="B20" i="11"/>
  <c r="B21" i="11"/>
  <c r="AJ3" i="11"/>
  <c r="A21" i="11"/>
  <c r="A20" i="11"/>
  <c r="W23" i="9"/>
  <c r="E517" i="6"/>
  <c r="W47" i="9"/>
  <c r="AS31" i="13" s="1"/>
  <c r="P90" i="9"/>
  <c r="BP33" i="13" s="1"/>
  <c r="O94" i="9"/>
  <c r="BO37" i="13" s="1"/>
  <c r="E433" i="6"/>
  <c r="V25" i="9"/>
  <c r="AR9" i="13" s="1"/>
  <c r="E367" i="6"/>
  <c r="P94" i="9"/>
  <c r="BP37" i="13" s="1"/>
  <c r="E405" i="6"/>
  <c r="AR18" i="11"/>
  <c r="E653" i="5"/>
  <c r="O86" i="9"/>
  <c r="BO29" i="13" s="1"/>
  <c r="E425" i="6"/>
  <c r="U19" i="9"/>
  <c r="E537" i="6"/>
  <c r="P74" i="9"/>
  <c r="BP17" i="13" s="1"/>
  <c r="E451" i="6"/>
  <c r="V41" i="9"/>
  <c r="AR25" i="13" s="1"/>
  <c r="E383" i="6"/>
  <c r="U45" i="9"/>
  <c r="AQ29" i="13" s="1"/>
  <c r="O82" i="9"/>
  <c r="BO25" i="13" s="1"/>
  <c r="E421" i="6"/>
  <c r="K90" i="9"/>
  <c r="BK33" i="13" s="1"/>
  <c r="E657" i="5"/>
  <c r="Z51" i="9"/>
  <c r="AV35" i="13" s="1"/>
  <c r="X53" i="9"/>
  <c r="AT37" i="13" s="1"/>
  <c r="E619" i="6"/>
  <c r="Y19" i="9"/>
  <c r="AU3" i="13" s="1"/>
  <c r="E589" i="6"/>
  <c r="X52" i="9"/>
  <c r="AT36" i="13" s="1"/>
  <c r="Y43" i="9"/>
  <c r="AU27" i="13" s="1"/>
  <c r="E613" i="6"/>
  <c r="X48" i="9"/>
  <c r="AT32" i="13" s="1"/>
  <c r="E580" i="6"/>
  <c r="N26" i="9"/>
  <c r="AJ10" i="13" s="1"/>
  <c r="E64" i="6"/>
  <c r="M39" i="9"/>
  <c r="AI23" i="13" s="1"/>
  <c r="E39" i="6"/>
  <c r="X19" i="9"/>
  <c r="AT3" i="13" s="1"/>
  <c r="Z44" i="9"/>
  <c r="AV28" i="13" s="1"/>
  <c r="E652" i="6"/>
  <c r="W49" i="9"/>
  <c r="AS33" i="13" s="1"/>
  <c r="E543" i="6"/>
  <c r="U44" i="9"/>
  <c r="R45" i="9"/>
  <c r="AN29" i="13" s="1"/>
  <c r="E235" i="6"/>
  <c r="Q22" i="9"/>
  <c r="AM6" i="13" s="1"/>
  <c r="P27" i="9"/>
  <c r="AL11" i="13" s="1"/>
  <c r="E99" i="6"/>
  <c r="E656" i="5"/>
  <c r="W50" i="9"/>
  <c r="AS34" i="13" s="1"/>
  <c r="E630" i="6"/>
  <c r="AB21" i="11"/>
  <c r="E619" i="5"/>
  <c r="D21" i="11"/>
  <c r="D20" i="11"/>
  <c r="E561" i="6"/>
  <c r="Y41" i="9"/>
  <c r="AU25" i="13" s="1"/>
  <c r="E345" i="7"/>
  <c r="E353" i="7"/>
  <c r="E623" i="6"/>
  <c r="E574" i="6"/>
  <c r="E347" i="6"/>
  <c r="O21" i="11"/>
  <c r="Q38" i="9"/>
  <c r="AM22" i="13" s="1"/>
  <c r="E157" i="6"/>
  <c r="M43" i="9"/>
  <c r="AI27" i="13" s="1"/>
  <c r="E43" i="6"/>
  <c r="K93" i="9"/>
  <c r="BK36" i="13" s="1"/>
  <c r="E660" i="5"/>
  <c r="J62" i="9" l="1"/>
  <c r="E21" i="9"/>
  <c r="O21" i="9"/>
  <c r="P79" i="9"/>
  <c r="BP22" i="13" s="1"/>
  <c r="AG38" i="9"/>
  <c r="BC22" i="13" s="1"/>
  <c r="E341" i="7"/>
  <c r="K78" i="9"/>
  <c r="BK21" i="13" s="1"/>
  <c r="K37" i="9"/>
  <c r="AG21" i="13" s="1"/>
  <c r="N77" i="9"/>
  <c r="BN20" i="13" s="1"/>
  <c r="Z35" i="9"/>
  <c r="AV19" i="13" s="1"/>
  <c r="D154" i="5"/>
  <c r="G40" i="9" s="1"/>
  <c r="AC24" i="13" s="1"/>
  <c r="E79" i="9"/>
  <c r="BE22" i="13" s="1"/>
  <c r="D267" i="5"/>
  <c r="E532" i="5"/>
  <c r="L79" i="9"/>
  <c r="BL22" i="13" s="1"/>
  <c r="D496" i="6"/>
  <c r="D154" i="7"/>
  <c r="D267" i="7"/>
  <c r="AD39" i="9" s="1"/>
  <c r="AZ23" i="13" s="1"/>
  <c r="E78" i="6"/>
  <c r="AE39" i="9"/>
  <c r="BA23" i="13" s="1"/>
  <c r="E116" i="6"/>
  <c r="E456" i="5"/>
  <c r="D495" i="5"/>
  <c r="D647" i="5"/>
  <c r="K80" i="9" s="1"/>
  <c r="BK23" i="13" s="1"/>
  <c r="E228" i="6"/>
  <c r="D648" i="5"/>
  <c r="K81" i="9" s="1"/>
  <c r="BK24" i="13" s="1"/>
  <c r="D761" i="5"/>
  <c r="N80" i="9" s="1"/>
  <c r="BN23" i="13" s="1"/>
  <c r="D191" i="7"/>
  <c r="E754" i="5"/>
  <c r="N73" i="9"/>
  <c r="BN16" i="13" s="1"/>
  <c r="E33" i="5"/>
  <c r="E106" i="7"/>
  <c r="AB30" i="9"/>
  <c r="E715" i="5"/>
  <c r="M72" i="9"/>
  <c r="BM15" i="13" s="1"/>
  <c r="E372" i="7"/>
  <c r="U40" i="9"/>
  <c r="AQ24" i="13" s="1"/>
  <c r="E344" i="6"/>
  <c r="W39" i="9"/>
  <c r="AS23" i="13" s="1"/>
  <c r="E533" i="6"/>
  <c r="X40" i="9"/>
  <c r="AT24" i="13" s="1"/>
  <c r="E572" i="6"/>
  <c r="E647" i="6"/>
  <c r="Z39" i="9"/>
  <c r="AV23" i="13" s="1"/>
  <c r="M81" i="9"/>
  <c r="BM24" i="13" s="1"/>
  <c r="E724" i="5"/>
  <c r="E684" i="5"/>
  <c r="L39" i="9"/>
  <c r="AH23" i="13" s="1"/>
  <c r="E495" i="5"/>
  <c r="E456" i="6"/>
  <c r="D610" i="6"/>
  <c r="Y40" i="9" s="1"/>
  <c r="AU24" i="13" s="1"/>
  <c r="E342" i="7"/>
  <c r="D40" i="5"/>
  <c r="D153" i="5"/>
  <c r="D192" i="5"/>
  <c r="E192" i="5" s="1"/>
  <c r="D305" i="5"/>
  <c r="I39" i="9" s="1"/>
  <c r="AE23" i="13" s="1"/>
  <c r="D344" i="5"/>
  <c r="AG39" i="9"/>
  <c r="BC23" i="13" s="1"/>
  <c r="Z38" i="9"/>
  <c r="AV22" i="13" s="1"/>
  <c r="AC38" i="9"/>
  <c r="AY22" i="13" s="1"/>
  <c r="E593" i="6"/>
  <c r="Y23" i="9"/>
  <c r="AU7" i="13" s="1"/>
  <c r="F92" i="9"/>
  <c r="BF35" i="13" s="1"/>
  <c r="E393" i="5"/>
  <c r="E420" i="5"/>
  <c r="G81" i="9"/>
  <c r="BG24" i="13" s="1"/>
  <c r="E432" i="5"/>
  <c r="G93" i="9"/>
  <c r="BG36" i="13" s="1"/>
  <c r="K25" i="9"/>
  <c r="AG9" i="13" s="1"/>
  <c r="E443" i="5"/>
  <c r="K45" i="9"/>
  <c r="AG29" i="13" s="1"/>
  <c r="E463" i="5"/>
  <c r="L22" i="9"/>
  <c r="AH6" i="13" s="1"/>
  <c r="E478" i="5"/>
  <c r="E482" i="5"/>
  <c r="L26" i="9"/>
  <c r="AH10" i="13" s="1"/>
  <c r="H68" i="9"/>
  <c r="BH11" i="13" s="1"/>
  <c r="E521" i="5"/>
  <c r="H92" i="9"/>
  <c r="BH35" i="13" s="1"/>
  <c r="E545" i="5"/>
  <c r="I93" i="9"/>
  <c r="BI36" i="13" s="1"/>
  <c r="E584" i="5"/>
  <c r="J70" i="9"/>
  <c r="BJ13" i="13" s="1"/>
  <c r="E599" i="5"/>
  <c r="E623" i="5"/>
  <c r="J94" i="9"/>
  <c r="BJ37" i="13" s="1"/>
  <c r="L88" i="9"/>
  <c r="BL31" i="13" s="1"/>
  <c r="E693" i="5"/>
  <c r="E743" i="5"/>
  <c r="N62" i="9"/>
  <c r="AU5" i="11" s="1"/>
  <c r="N82" i="9"/>
  <c r="BN25" i="13" s="1"/>
  <c r="E763" i="5"/>
  <c r="E42" i="6"/>
  <c r="M42" i="9"/>
  <c r="M50" i="9"/>
  <c r="AI34" i="13" s="1"/>
  <c r="E50" i="6"/>
  <c r="E233" i="6"/>
  <c r="R43" i="9"/>
  <c r="E353" i="6"/>
  <c r="U49" i="9"/>
  <c r="AQ33" i="13" s="1"/>
  <c r="V45" i="9"/>
  <c r="E387" i="6"/>
  <c r="D27" i="9"/>
  <c r="E27" i="5"/>
  <c r="F80" i="9"/>
  <c r="BF23" i="13" s="1"/>
  <c r="E381" i="5"/>
  <c r="K69" i="9"/>
  <c r="E636" i="5"/>
  <c r="M83" i="9"/>
  <c r="BM26" i="13" s="1"/>
  <c r="E726" i="5"/>
  <c r="M23" i="9"/>
  <c r="E23" i="6"/>
  <c r="N44" i="9"/>
  <c r="E82" i="6"/>
  <c r="E660" i="6"/>
  <c r="E342" i="5"/>
  <c r="E242" i="5"/>
  <c r="D42" i="9"/>
  <c r="E42" i="5"/>
  <c r="AB33" i="9"/>
  <c r="AX17" i="13" s="1"/>
  <c r="E109" i="7"/>
  <c r="E391" i="6"/>
  <c r="E76" i="8"/>
  <c r="E692" i="5"/>
  <c r="E648" i="6"/>
  <c r="K41" i="9"/>
  <c r="AG25" i="13" s="1"/>
  <c r="H67" i="9"/>
  <c r="BH10" i="13" s="1"/>
  <c r="E520" i="5"/>
  <c r="K87" i="9"/>
  <c r="E654" i="5"/>
  <c r="P45" i="9"/>
  <c r="E159" i="6"/>
  <c r="Q81" i="9"/>
  <c r="BQ24" i="13" s="1"/>
  <c r="E496" i="6"/>
  <c r="Q85" i="9"/>
  <c r="E500" i="6"/>
  <c r="E518" i="5"/>
  <c r="H65" i="9"/>
  <c r="BH8" i="13" s="1"/>
  <c r="E88" i="9"/>
  <c r="BE31" i="13" s="1"/>
  <c r="E237" i="5"/>
  <c r="E611" i="5"/>
  <c r="J82" i="9"/>
  <c r="BJ25" i="13" s="1"/>
  <c r="E27" i="6"/>
  <c r="E576" i="6"/>
  <c r="AV18" i="11"/>
  <c r="E91" i="8"/>
  <c r="E59" i="8"/>
  <c r="E159" i="7"/>
  <c r="E137" i="7"/>
  <c r="E167" i="6"/>
  <c r="F84" i="9"/>
  <c r="BF27" i="13" s="1"/>
  <c r="D79" i="9"/>
  <c r="BD22" i="13" s="1"/>
  <c r="E536" i="5"/>
  <c r="E687" i="5"/>
  <c r="L49" i="9"/>
  <c r="AH33" i="13" s="1"/>
  <c r="E462" i="5"/>
  <c r="AC35" i="9"/>
  <c r="AY19" i="13" s="1"/>
  <c r="E149" i="7"/>
  <c r="E495" i="6"/>
  <c r="E775" i="5"/>
  <c r="E229" i="5"/>
  <c r="H79" i="9"/>
  <c r="BH22" i="13" s="1"/>
  <c r="G85" i="9"/>
  <c r="BG28" i="13" s="1"/>
  <c r="G25" i="9"/>
  <c r="AC9" i="13" s="1"/>
  <c r="E139" i="5"/>
  <c r="J84" i="9"/>
  <c r="BJ27" i="13" s="1"/>
  <c r="E613" i="5"/>
  <c r="J88" i="9"/>
  <c r="E617" i="5"/>
  <c r="U42" i="9"/>
  <c r="E346" i="6"/>
  <c r="W26" i="9"/>
  <c r="AS10" i="13" s="1"/>
  <c r="E520" i="6"/>
  <c r="E219" i="6"/>
  <c r="O20" i="11"/>
  <c r="E577" i="6"/>
  <c r="E72" i="6"/>
  <c r="E504" i="6"/>
  <c r="M93" i="9"/>
  <c r="BM36" i="13" s="1"/>
  <c r="E502" i="5"/>
  <c r="J28" i="9"/>
  <c r="E467" i="5"/>
  <c r="E270" i="5"/>
  <c r="J66" i="9"/>
  <c r="BJ9" i="13" s="1"/>
  <c r="G84" i="9"/>
  <c r="BG27" i="13" s="1"/>
  <c r="E423" i="5"/>
  <c r="D91" i="9"/>
  <c r="BD34" i="13" s="1"/>
  <c r="E202" i="5"/>
  <c r="L51" i="9"/>
  <c r="AH35" i="13" s="1"/>
  <c r="E507" i="5"/>
  <c r="N46" i="9"/>
  <c r="AJ30" i="13" s="1"/>
  <c r="E84" i="6"/>
  <c r="E161" i="7"/>
  <c r="D43" i="5"/>
  <c r="D51" i="5"/>
  <c r="E66" i="5"/>
  <c r="D78" i="5"/>
  <c r="D316" i="5"/>
  <c r="D46" i="6"/>
  <c r="M46" i="9" s="1"/>
  <c r="N27" i="9"/>
  <c r="O24" i="9"/>
  <c r="D115" i="7"/>
  <c r="D119" i="7"/>
  <c r="D123" i="7"/>
  <c r="AC28" i="9"/>
  <c r="AY12" i="13" s="1"/>
  <c r="E150" i="7"/>
  <c r="D158" i="7"/>
  <c r="D162" i="7"/>
  <c r="D166" i="7"/>
  <c r="E74" i="9"/>
  <c r="BE17" i="13" s="1"/>
  <c r="M66" i="9"/>
  <c r="BM9" i="13" s="1"/>
  <c r="M70" i="9"/>
  <c r="AT13" i="11" s="1"/>
  <c r="N24" i="9"/>
  <c r="D86" i="6"/>
  <c r="D90" i="6"/>
  <c r="D129" i="6"/>
  <c r="P34" i="9"/>
  <c r="AL18" i="13" s="1"/>
  <c r="D156" i="6"/>
  <c r="D195" i="6"/>
  <c r="D319" i="6"/>
  <c r="U34" i="9"/>
  <c r="AQ18" i="13" s="1"/>
  <c r="D350" i="6"/>
  <c r="D427" i="6"/>
  <c r="D466" i="6"/>
  <c r="P89" i="9" s="1"/>
  <c r="BP32" i="13" s="1"/>
  <c r="Q74" i="9"/>
  <c r="BQ17" i="13" s="1"/>
  <c r="Q78" i="9"/>
  <c r="BQ21" i="13" s="1"/>
  <c r="D497" i="6"/>
  <c r="D501" i="6"/>
  <c r="D505" i="6"/>
  <c r="D509" i="6"/>
  <c r="D539" i="6"/>
  <c r="S79" i="9"/>
  <c r="BS22" i="13" s="1"/>
  <c r="D310" i="7"/>
  <c r="D773" i="5"/>
  <c r="D230" i="7"/>
  <c r="D238" i="7"/>
  <c r="D78" i="8"/>
  <c r="D90" i="8"/>
  <c r="D278" i="6"/>
  <c r="E285" i="6"/>
  <c r="X20" i="9"/>
  <c r="X24" i="9"/>
  <c r="D122" i="8"/>
  <c r="D126" i="8"/>
  <c r="E31" i="9"/>
  <c r="AA15" i="13" s="1"/>
  <c r="D75" i="9"/>
  <c r="BD18" i="13" s="1"/>
  <c r="D279" i="6"/>
  <c r="D122" i="7"/>
  <c r="D351" i="7"/>
  <c r="D355" i="7"/>
  <c r="D127" i="8"/>
  <c r="V33" i="9"/>
  <c r="AR17" i="13" s="1"/>
  <c r="E565" i="6"/>
  <c r="AG34" i="9"/>
  <c r="BC18" i="13" s="1"/>
  <c r="O74" i="9"/>
  <c r="BO17" i="13" s="1"/>
  <c r="K34" i="9"/>
  <c r="AG18" i="13" s="1"/>
  <c r="AC33" i="9"/>
  <c r="AY17" i="13" s="1"/>
  <c r="AG31" i="9"/>
  <c r="BC15" i="13" s="1"/>
  <c r="E73" i="9"/>
  <c r="BE16" i="13" s="1"/>
  <c r="E182" i="6"/>
  <c r="Q73" i="9"/>
  <c r="BQ16" i="13" s="1"/>
  <c r="D32" i="9"/>
  <c r="Z16" i="13" s="1"/>
  <c r="G73" i="9"/>
  <c r="BG16" i="13" s="1"/>
  <c r="E412" i="5"/>
  <c r="M71" i="9"/>
  <c r="BM14" i="13" s="1"/>
  <c r="Y32" i="9"/>
  <c r="AU16" i="13" s="1"/>
  <c r="X32" i="9"/>
  <c r="AT16" i="13" s="1"/>
  <c r="E451" i="5"/>
  <c r="K33" i="9"/>
  <c r="AG17" i="13" s="1"/>
  <c r="J74" i="9"/>
  <c r="BJ17" i="13" s="1"/>
  <c r="E603" i="5"/>
  <c r="E375" i="6"/>
  <c r="E338" i="6"/>
  <c r="E641" i="5"/>
  <c r="E604" i="6"/>
  <c r="E71" i="6"/>
  <c r="E566" i="6"/>
  <c r="E603" i="6"/>
  <c r="F34" i="9"/>
  <c r="AB18" i="13" s="1"/>
  <c r="H34" i="9"/>
  <c r="AD18" i="13" s="1"/>
  <c r="E186" i="6"/>
  <c r="E299" i="5"/>
  <c r="Q82" i="9"/>
  <c r="BQ25" i="13" s="1"/>
  <c r="E497" i="6"/>
  <c r="E79" i="5"/>
  <c r="E41" i="9"/>
  <c r="AA25" i="13" s="1"/>
  <c r="E118" i="5"/>
  <c r="F42" i="9"/>
  <c r="AB26" i="13" s="1"/>
  <c r="E153" i="5"/>
  <c r="G39" i="9"/>
  <c r="AC23" i="13" s="1"/>
  <c r="E176" i="5"/>
  <c r="D65" i="9"/>
  <c r="D85" i="9"/>
  <c r="E196" i="5"/>
  <c r="E90" i="9"/>
  <c r="BE33" i="13" s="1"/>
  <c r="E239" i="5"/>
  <c r="I51" i="9"/>
  <c r="AE35" i="13" s="1"/>
  <c r="E317" i="5"/>
  <c r="J40" i="9"/>
  <c r="AF24" i="13" s="1"/>
  <c r="E344" i="5"/>
  <c r="K85" i="9"/>
  <c r="BK28" i="13" s="1"/>
  <c r="E652" i="5"/>
  <c r="AV30" i="13"/>
  <c r="Y19" i="11"/>
  <c r="AI31" i="13"/>
  <c r="L20" i="11"/>
  <c r="AQ27" i="13"/>
  <c r="T16" i="11"/>
  <c r="E582" i="6"/>
  <c r="E328" i="6"/>
  <c r="E545" i="6"/>
  <c r="E374" i="7"/>
  <c r="M26" i="9"/>
  <c r="AI10" i="13" s="1"/>
  <c r="AC21" i="11"/>
  <c r="N19" i="9"/>
  <c r="AJ3" i="13" s="1"/>
  <c r="E560" i="6"/>
  <c r="X49" i="9"/>
  <c r="AT33" i="13" s="1"/>
  <c r="V79" i="9"/>
  <c r="BV22" i="13" s="1"/>
  <c r="M82" i="9"/>
  <c r="BM25" i="13" s="1"/>
  <c r="M94" i="9"/>
  <c r="BM37" i="13" s="1"/>
  <c r="I23" i="9"/>
  <c r="AE7" i="13" s="1"/>
  <c r="E231" i="5"/>
  <c r="E91" i="5"/>
  <c r="K38" i="9"/>
  <c r="AG22" i="13" s="1"/>
  <c r="E85" i="9"/>
  <c r="E517" i="5"/>
  <c r="H64" i="9"/>
  <c r="BH7" i="13" s="1"/>
  <c r="L43" i="9"/>
  <c r="AH27" i="13" s="1"/>
  <c r="E499" i="5"/>
  <c r="K42" i="9"/>
  <c r="E460" i="5"/>
  <c r="E81" i="9"/>
  <c r="BE24" i="13" s="1"/>
  <c r="E230" i="5"/>
  <c r="D53" i="7"/>
  <c r="M86" i="9"/>
  <c r="E729" i="5"/>
  <c r="N83" i="9"/>
  <c r="E764" i="5"/>
  <c r="E646" i="5"/>
  <c r="D67" i="9"/>
  <c r="BD10" i="13" s="1"/>
  <c r="E184" i="5"/>
  <c r="E264" i="5"/>
  <c r="H36" i="9"/>
  <c r="AD20" i="13" s="1"/>
  <c r="E32" i="5"/>
  <c r="D40" i="9"/>
  <c r="Z24" i="13" s="1"/>
  <c r="E40" i="5"/>
  <c r="D44" i="9"/>
  <c r="E44" i="5"/>
  <c r="D52" i="9"/>
  <c r="Z36" i="13" s="1"/>
  <c r="E52" i="5"/>
  <c r="E45" i="9"/>
  <c r="E83" i="5"/>
  <c r="F26" i="9"/>
  <c r="AB10" i="13" s="1"/>
  <c r="E102" i="5"/>
  <c r="G43" i="9"/>
  <c r="AC27" i="13" s="1"/>
  <c r="E157" i="5"/>
  <c r="E161" i="5"/>
  <c r="G47" i="9"/>
  <c r="E165" i="5"/>
  <c r="G51" i="9"/>
  <c r="AC35" i="13" s="1"/>
  <c r="E243" i="5"/>
  <c r="E94" i="9"/>
  <c r="BE37" i="13" s="1"/>
  <c r="H46" i="9"/>
  <c r="AD30" i="13" s="1"/>
  <c r="E274" i="5"/>
  <c r="E201" i="6"/>
  <c r="E50" i="9"/>
  <c r="AA34" i="13" s="1"/>
  <c r="E88" i="5"/>
  <c r="G52" i="9"/>
  <c r="AC36" i="13" s="1"/>
  <c r="E166" i="5"/>
  <c r="BE26" i="13"/>
  <c r="AL15" i="11"/>
  <c r="E91" i="9"/>
  <c r="BE34" i="13" s="1"/>
  <c r="E240" i="5"/>
  <c r="H27" i="9"/>
  <c r="AD11" i="13" s="1"/>
  <c r="E255" i="5"/>
  <c r="D348" i="5"/>
  <c r="D352" i="5"/>
  <c r="E352" i="5" s="1"/>
  <c r="D356" i="5"/>
  <c r="J52" i="9" s="1"/>
  <c r="AF36" i="13" s="1"/>
  <c r="F74" i="9"/>
  <c r="BF17" i="13" s="1"/>
  <c r="D387" i="5"/>
  <c r="D391" i="5"/>
  <c r="E391" i="5" s="1"/>
  <c r="G75" i="9"/>
  <c r="BG18" i="13" s="1"/>
  <c r="G79" i="9"/>
  <c r="BG22" i="13" s="1"/>
  <c r="D422" i="5"/>
  <c r="G83" i="9" s="1"/>
  <c r="D426" i="5"/>
  <c r="D430" i="5"/>
  <c r="K23" i="9"/>
  <c r="D457" i="5"/>
  <c r="D461" i="5"/>
  <c r="D465" i="5"/>
  <c r="E465" i="5" s="1"/>
  <c r="D469" i="5"/>
  <c r="D496" i="5"/>
  <c r="L40" i="9" s="1"/>
  <c r="AH24" i="13" s="1"/>
  <c r="D504" i="5"/>
  <c r="E504" i="5" s="1"/>
  <c r="D508" i="5"/>
  <c r="L52" i="9" s="1"/>
  <c r="AH36" i="13" s="1"/>
  <c r="E527" i="5"/>
  <c r="D535" i="5"/>
  <c r="E535" i="5" s="1"/>
  <c r="D539" i="5"/>
  <c r="D547" i="5"/>
  <c r="L80" i="9"/>
  <c r="BL23" i="13" s="1"/>
  <c r="Y28" i="9"/>
  <c r="AU12" i="13" s="1"/>
  <c r="E47" i="6"/>
  <c r="E654" i="6"/>
  <c r="E357" i="6"/>
  <c r="P82" i="9"/>
  <c r="BP25" i="13" s="1"/>
  <c r="M90" i="9"/>
  <c r="BM33" i="13" s="1"/>
  <c r="E631" i="5"/>
  <c r="E137" i="5"/>
  <c r="E526" i="5"/>
  <c r="E315" i="5"/>
  <c r="E266" i="5"/>
  <c r="E223" i="5"/>
  <c r="E232" i="5"/>
  <c r="E578" i="6"/>
  <c r="I47" i="9"/>
  <c r="E126" i="5"/>
  <c r="L66" i="9"/>
  <c r="BL9" i="13" s="1"/>
  <c r="E671" i="5"/>
  <c r="F40" i="9"/>
  <c r="AB24" i="13" s="1"/>
  <c r="E116" i="5"/>
  <c r="D30" i="9"/>
  <c r="Z14" i="13" s="1"/>
  <c r="E30" i="5"/>
  <c r="E48" i="6"/>
  <c r="E305" i="5"/>
  <c r="E235" i="5"/>
  <c r="E254" i="5"/>
  <c r="E204" i="5"/>
  <c r="E48" i="5"/>
  <c r="E49" i="9"/>
  <c r="AA33" i="13" s="1"/>
  <c r="AG28" i="13"/>
  <c r="J17" i="11"/>
  <c r="D87" i="9"/>
  <c r="BD30" i="13" s="1"/>
  <c r="E198" i="5"/>
  <c r="D578" i="5"/>
  <c r="I87" i="9" s="1"/>
  <c r="BI30" i="13" s="1"/>
  <c r="D695" i="5"/>
  <c r="E331" i="6"/>
  <c r="D343" i="6"/>
  <c r="U39" i="9" s="1"/>
  <c r="AQ23" i="13" s="1"/>
  <c r="D344" i="7"/>
  <c r="U81" i="9" s="1"/>
  <c r="BU24" i="13" s="1"/>
  <c r="D617" i="6"/>
  <c r="E617" i="6" s="1"/>
  <c r="D609" i="6"/>
  <c r="E326" i="5"/>
  <c r="J19" i="11"/>
  <c r="AN16" i="11"/>
  <c r="D127" i="5"/>
  <c r="D158" i="5"/>
  <c r="D271" i="5"/>
  <c r="D241" i="6"/>
  <c r="D305" i="6"/>
  <c r="D382" i="6"/>
  <c r="V40" i="9" s="1"/>
  <c r="AR24" i="13" s="1"/>
  <c r="D393" i="6"/>
  <c r="O69" i="9"/>
  <c r="D540" i="6"/>
  <c r="W46" i="9" s="1"/>
  <c r="D202" i="7"/>
  <c r="D383" i="7"/>
  <c r="D387" i="7"/>
  <c r="D432" i="6"/>
  <c r="Q79" i="9"/>
  <c r="BQ22" i="13" s="1"/>
  <c r="D506" i="6"/>
  <c r="E506" i="6" s="1"/>
  <c r="AE36" i="9"/>
  <c r="BA20" i="13" s="1"/>
  <c r="D306" i="7"/>
  <c r="D314" i="7"/>
  <c r="D318" i="7"/>
  <c r="E421" i="5"/>
  <c r="D242" i="7"/>
  <c r="E265" i="7"/>
  <c r="D307" i="7"/>
  <c r="D384" i="7"/>
  <c r="E647" i="5"/>
  <c r="D117" i="5"/>
  <c r="D160" i="5"/>
  <c r="D203" i="5"/>
  <c r="D277" i="5"/>
  <c r="D580" i="5"/>
  <c r="M69" i="9"/>
  <c r="BM12" i="13" s="1"/>
  <c r="D727" i="5"/>
  <c r="D766" i="5"/>
  <c r="D80" i="6"/>
  <c r="D119" i="6"/>
  <c r="D192" i="6"/>
  <c r="D238" i="6"/>
  <c r="D280" i="6"/>
  <c r="D429" i="6"/>
  <c r="D538" i="6"/>
  <c r="D546" i="6"/>
  <c r="D48" i="7"/>
  <c r="D79" i="7"/>
  <c r="D192" i="7"/>
  <c r="D204" i="7"/>
  <c r="D235" i="7"/>
  <c r="D277" i="7"/>
  <c r="D343" i="7"/>
  <c r="D347" i="7"/>
  <c r="D389" i="7"/>
  <c r="D120" i="8"/>
  <c r="D123" i="8"/>
  <c r="D278" i="5"/>
  <c r="E285" i="5"/>
  <c r="I31" i="9"/>
  <c r="AE15" i="13" s="1"/>
  <c r="D309" i="5"/>
  <c r="D577" i="5"/>
  <c r="D581" i="5"/>
  <c r="D651" i="5"/>
  <c r="D659" i="5"/>
  <c r="K92" i="9" s="1"/>
  <c r="BK35" i="13" s="1"/>
  <c r="D686" i="5"/>
  <c r="D728" i="5"/>
  <c r="D771" i="5"/>
  <c r="M30" i="9"/>
  <c r="AI14" i="13" s="1"/>
  <c r="D77" i="6"/>
  <c r="D81" i="6"/>
  <c r="D85" i="6"/>
  <c r="D89" i="6"/>
  <c r="D120" i="6"/>
  <c r="D128" i="6"/>
  <c r="D155" i="6"/>
  <c r="D162" i="6"/>
  <c r="D547" i="6"/>
  <c r="D657" i="6"/>
  <c r="D80" i="7"/>
  <c r="D84" i="7"/>
  <c r="D193" i="7"/>
  <c r="D197" i="7"/>
  <c r="D201" i="7"/>
  <c r="D205" i="7"/>
  <c r="T75" i="9"/>
  <c r="BT18" i="13" s="1"/>
  <c r="D128" i="8"/>
  <c r="F70" i="9"/>
  <c r="E371" i="5"/>
  <c r="AV31" i="13"/>
  <c r="Y21" i="11"/>
  <c r="Y20" i="11"/>
  <c r="E406" i="5"/>
  <c r="G67" i="9"/>
  <c r="BG10" i="13" s="1"/>
  <c r="E426" i="5"/>
  <c r="G87" i="9"/>
  <c r="BG30" i="13" s="1"/>
  <c r="L48" i="9"/>
  <c r="AH32" i="13" s="1"/>
  <c r="H82" i="9"/>
  <c r="BH25" i="13" s="1"/>
  <c r="E547" i="5"/>
  <c r="H94" i="9"/>
  <c r="BH37" i="13" s="1"/>
  <c r="U27" i="9"/>
  <c r="E343" i="6"/>
  <c r="Y47" i="9"/>
  <c r="X21" i="11" s="1"/>
  <c r="E609" i="6"/>
  <c r="Y39" i="9"/>
  <c r="AU23" i="13" s="1"/>
  <c r="AR29" i="13"/>
  <c r="U18" i="11"/>
  <c r="E38" i="6"/>
  <c r="M38" i="9"/>
  <c r="AI22" i="13" s="1"/>
  <c r="F66" i="9"/>
  <c r="BF9" i="13" s="1"/>
  <c r="E367" i="5"/>
  <c r="E599" i="6"/>
  <c r="Y29" i="9"/>
  <c r="AU13" i="13" s="1"/>
  <c r="BU28" i="13"/>
  <c r="BB17" i="11"/>
  <c r="M51" i="9"/>
  <c r="AI35" i="13" s="1"/>
  <c r="E51" i="6"/>
  <c r="E422" i="5"/>
  <c r="Y27" i="9"/>
  <c r="AU11" i="13" s="1"/>
  <c r="E597" i="6"/>
  <c r="G91" i="9"/>
  <c r="BG34" i="13" s="1"/>
  <c r="E430" i="5"/>
  <c r="K39" i="9"/>
  <c r="AG23" i="13" s="1"/>
  <c r="E457" i="5"/>
  <c r="K51" i="9"/>
  <c r="AG35" i="13" s="1"/>
  <c r="E469" i="5"/>
  <c r="H74" i="9"/>
  <c r="BH17" i="13" s="1"/>
  <c r="BC31" i="13"/>
  <c r="AF21" i="11"/>
  <c r="AF20" i="11"/>
  <c r="F90" i="9"/>
  <c r="BF33" i="13" s="1"/>
  <c r="K27" i="9"/>
  <c r="AG11" i="13" s="1"/>
  <c r="E445" i="5"/>
  <c r="E614" i="6"/>
  <c r="Y44" i="9"/>
  <c r="AU28" i="13" s="1"/>
  <c r="AC31" i="13"/>
  <c r="F21" i="11"/>
  <c r="F20" i="11"/>
  <c r="R53" i="9"/>
  <c r="AN37" i="13" s="1"/>
  <c r="E243" i="6"/>
  <c r="Q46" i="9"/>
  <c r="E198" i="6"/>
  <c r="K68" i="9"/>
  <c r="BK11" i="13" s="1"/>
  <c r="E635" i="5"/>
  <c r="E659" i="5"/>
  <c r="AB44" i="9"/>
  <c r="X23" i="9"/>
  <c r="AT7" i="13" s="1"/>
  <c r="G41" i="9"/>
  <c r="AC25" i="13" s="1"/>
  <c r="I91" i="9"/>
  <c r="BI34" i="13" s="1"/>
  <c r="E26" i="9"/>
  <c r="AA10" i="13" s="1"/>
  <c r="E84" i="8"/>
  <c r="E64" i="8"/>
  <c r="J46" i="9"/>
  <c r="E291" i="5"/>
  <c r="E180" i="5"/>
  <c r="E228" i="5"/>
  <c r="E122" i="5"/>
  <c r="AC20" i="11"/>
  <c r="E508" i="5"/>
  <c r="I53" i="9"/>
  <c r="E578" i="5"/>
  <c r="E19" i="11"/>
  <c r="E429" i="5"/>
  <c r="U52" i="9"/>
  <c r="AQ36" i="13" s="1"/>
  <c r="E356" i="6"/>
  <c r="E494" i="6"/>
  <c r="Y48" i="9"/>
  <c r="AU32" i="13" s="1"/>
  <c r="Z28" i="9"/>
  <c r="AV12" i="13" s="1"/>
  <c r="E655" i="6"/>
  <c r="E165" i="6"/>
  <c r="U61" i="9"/>
  <c r="BU4" i="13" s="1"/>
  <c r="E271" i="7"/>
  <c r="AB18" i="11"/>
  <c r="E147" i="7"/>
  <c r="E496" i="5"/>
  <c r="E542" i="5"/>
  <c r="E200" i="5"/>
  <c r="E696" i="5"/>
  <c r="E772" i="5"/>
  <c r="E409" i="5"/>
  <c r="O16" i="11"/>
  <c r="W17" i="11"/>
  <c r="E595" i="6"/>
  <c r="E640" i="6"/>
  <c r="E388" i="7"/>
  <c r="E503" i="6"/>
  <c r="E746" i="5"/>
  <c r="E732" i="5"/>
  <c r="E186" i="5"/>
  <c r="E428" i="5"/>
  <c r="E81" i="5"/>
  <c r="E154" i="5"/>
  <c r="H80" i="9"/>
  <c r="BH23" i="13" s="1"/>
  <c r="G88" i="9"/>
  <c r="E310" i="5"/>
  <c r="E159" i="5"/>
  <c r="S93" i="9"/>
  <c r="BS36" i="13" s="1"/>
  <c r="E204" i="7"/>
  <c r="BB19" i="11"/>
  <c r="E98" i="7"/>
  <c r="E165" i="7"/>
  <c r="E689" i="5"/>
  <c r="E538" i="5"/>
  <c r="H18" i="11"/>
  <c r="E236" i="5"/>
  <c r="L16" i="11"/>
  <c r="AF15" i="11"/>
  <c r="AF13" i="11"/>
  <c r="AE19" i="11"/>
  <c r="E65" i="6"/>
  <c r="AM19" i="11"/>
  <c r="D86" i="9"/>
  <c r="BD29" i="13" s="1"/>
  <c r="AA53" i="9"/>
  <c r="AW37" i="13" s="1"/>
  <c r="E53" i="7"/>
  <c r="D39" i="5"/>
  <c r="E39" i="5" s="1"/>
  <c r="D82" i="5"/>
  <c r="D90" i="5"/>
  <c r="E90" i="5" s="1"/>
  <c r="F29" i="9"/>
  <c r="D383" i="5"/>
  <c r="D395" i="5"/>
  <c r="G71" i="9"/>
  <c r="BG14" i="13" s="1"/>
  <c r="D500" i="5"/>
  <c r="D616" i="5"/>
  <c r="D620" i="5"/>
  <c r="D88" i="6"/>
  <c r="P20" i="9"/>
  <c r="AL4" i="13" s="1"/>
  <c r="D166" i="6"/>
  <c r="D199" i="6"/>
  <c r="D203" i="6"/>
  <c r="D275" i="6"/>
  <c r="D309" i="6"/>
  <c r="D395" i="6"/>
  <c r="D653" i="6"/>
  <c r="AA29" i="9"/>
  <c r="AW13" i="13" s="1"/>
  <c r="D41" i="7"/>
  <c r="D45" i="7"/>
  <c r="D49" i="7"/>
  <c r="D87" i="7"/>
  <c r="D91" i="7"/>
  <c r="D195" i="7"/>
  <c r="D281" i="7"/>
  <c r="D395" i="7"/>
  <c r="D41" i="8"/>
  <c r="D45" i="8"/>
  <c r="D49" i="8"/>
  <c r="D53" i="8"/>
  <c r="D118" i="8"/>
  <c r="D121" i="8"/>
  <c r="D125" i="8"/>
  <c r="D121" i="5"/>
  <c r="D129" i="5"/>
  <c r="D156" i="5"/>
  <c r="D163" i="5"/>
  <c r="E182" i="5"/>
  <c r="E221" i="5"/>
  <c r="D314" i="5"/>
  <c r="D357" i="5"/>
  <c r="D392" i="5"/>
  <c r="D419" i="5"/>
  <c r="D431" i="5"/>
  <c r="K36" i="9"/>
  <c r="AG20" i="13" s="1"/>
  <c r="D458" i="5"/>
  <c r="D497" i="5"/>
  <c r="D509" i="5"/>
  <c r="D583" i="5"/>
  <c r="J72" i="9"/>
  <c r="BJ15" i="13" s="1"/>
  <c r="L62" i="9"/>
  <c r="AS5" i="11" s="1"/>
  <c r="D691" i="5"/>
  <c r="D768" i="5"/>
  <c r="D163" i="6"/>
  <c r="D204" i="6"/>
  <c r="D306" i="6"/>
  <c r="D310" i="6"/>
  <c r="D355" i="6"/>
  <c r="D381" i="6"/>
  <c r="D392" i="6"/>
  <c r="D430" i="6"/>
  <c r="D650" i="6"/>
  <c r="E38" i="7"/>
  <c r="D42" i="7"/>
  <c r="D46" i="7"/>
  <c r="D88" i="7"/>
  <c r="D231" i="7"/>
  <c r="D278" i="7"/>
  <c r="D357" i="7"/>
  <c r="D129" i="8"/>
  <c r="D115" i="8"/>
  <c r="D45" i="5"/>
  <c r="D49" i="5"/>
  <c r="E95" i="5"/>
  <c r="D164" i="5"/>
  <c r="D191" i="5"/>
  <c r="D199" i="5"/>
  <c r="D238" i="5"/>
  <c r="H25" i="9"/>
  <c r="D273" i="5"/>
  <c r="D346" i="5"/>
  <c r="D389" i="5"/>
  <c r="D506" i="5"/>
  <c r="D614" i="5"/>
  <c r="D618" i="5"/>
  <c r="D661" i="5"/>
  <c r="L71" i="9"/>
  <c r="BL14" i="13" s="1"/>
  <c r="D730" i="5"/>
  <c r="N76" i="9"/>
  <c r="BN19" i="13" s="1"/>
  <c r="D765" i="5"/>
  <c r="D117" i="6"/>
  <c r="D125" i="6"/>
  <c r="D194" i="6"/>
  <c r="D197" i="6"/>
  <c r="D232" i="6"/>
  <c r="D307" i="6"/>
  <c r="E403" i="6"/>
  <c r="D423" i="6"/>
  <c r="D431" i="6"/>
  <c r="P65" i="9"/>
  <c r="P73" i="9"/>
  <c r="BP16" i="13" s="1"/>
  <c r="D457" i="6"/>
  <c r="D461" i="6"/>
  <c r="D469" i="6"/>
  <c r="Q77" i="9"/>
  <c r="BQ20" i="13" s="1"/>
  <c r="D542" i="6"/>
  <c r="D39" i="7"/>
  <c r="D43" i="7"/>
  <c r="E43" i="7" s="1"/>
  <c r="D47" i="7"/>
  <c r="D232" i="7"/>
  <c r="D243" i="7"/>
  <c r="E262" i="7"/>
  <c r="D269" i="7"/>
  <c r="D272" i="7"/>
  <c r="D313" i="7"/>
  <c r="D317" i="7"/>
  <c r="D385" i="7"/>
  <c r="D39" i="8"/>
  <c r="D47" i="8"/>
  <c r="D51" i="8"/>
  <c r="W62" i="9"/>
  <c r="D116" i="8"/>
  <c r="D123" i="5"/>
  <c r="D44" i="6"/>
  <c r="D87" i="6"/>
  <c r="D118" i="6"/>
  <c r="D122" i="6"/>
  <c r="D126" i="6"/>
  <c r="D153" i="6"/>
  <c r="D191" i="6"/>
  <c r="D202" i="6"/>
  <c r="E221" i="6"/>
  <c r="D281" i="6"/>
  <c r="D420" i="6"/>
  <c r="D424" i="6"/>
  <c r="D82" i="7"/>
  <c r="D194" i="7"/>
  <c r="T68" i="9"/>
  <c r="BT11" i="13" s="1"/>
  <c r="D273" i="7"/>
  <c r="D386" i="7"/>
  <c r="D390" i="7"/>
  <c r="E35" i="9"/>
  <c r="AA19" i="13" s="1"/>
  <c r="D351" i="5"/>
  <c r="D382" i="5"/>
  <c r="D386" i="5"/>
  <c r="F85" i="9" s="1"/>
  <c r="D503" i="5"/>
  <c r="D585" i="5"/>
  <c r="D615" i="5"/>
  <c r="E638" i="5"/>
  <c r="K75" i="9"/>
  <c r="BK18" i="13" s="1"/>
  <c r="D658" i="5"/>
  <c r="N69" i="9"/>
  <c r="D762" i="5"/>
  <c r="D229" i="6"/>
  <c r="D267" i="6"/>
  <c r="D308" i="6"/>
  <c r="D312" i="6"/>
  <c r="D316" i="6"/>
  <c r="D394" i="6"/>
  <c r="D428" i="6"/>
  <c r="E439" i="6"/>
  <c r="D470" i="6"/>
  <c r="E477" i="6"/>
  <c r="D40" i="7"/>
  <c r="D44" i="7"/>
  <c r="D52" i="7"/>
  <c r="E52" i="7" s="1"/>
  <c r="D90" i="7"/>
  <c r="AB37" i="9"/>
  <c r="AX21" i="13" s="1"/>
  <c r="AC30" i="9"/>
  <c r="AY14" i="13" s="1"/>
  <c r="E148" i="7"/>
  <c r="S60" i="9"/>
  <c r="AZ3" i="11" s="1"/>
  <c r="S68" i="9"/>
  <c r="S72" i="9"/>
  <c r="BS15" i="13" s="1"/>
  <c r="S76" i="9"/>
  <c r="BS19" i="13" s="1"/>
  <c r="D352" i="7"/>
  <c r="D394" i="7"/>
  <c r="D44" i="8"/>
  <c r="D48" i="8"/>
  <c r="D52" i="8"/>
  <c r="D117" i="8"/>
  <c r="D124" i="8"/>
  <c r="V20" i="11"/>
  <c r="M3" i="11"/>
  <c r="V21" i="11"/>
  <c r="E615" i="6"/>
  <c r="X38" i="9"/>
  <c r="AT22" i="13" s="1"/>
  <c r="Z48" i="9"/>
  <c r="AV32" i="13" s="1"/>
  <c r="BB15" i="11"/>
  <c r="AT22" i="11"/>
  <c r="AA27" i="13"/>
  <c r="D16" i="11"/>
  <c r="BI28" i="13"/>
  <c r="AP17" i="11"/>
  <c r="D39" i="9"/>
  <c r="Z23" i="13" s="1"/>
  <c r="AD26" i="13"/>
  <c r="G15" i="11"/>
  <c r="BG31" i="13"/>
  <c r="AN20" i="11"/>
  <c r="E573" i="6"/>
  <c r="AB20" i="11"/>
  <c r="W22" i="11"/>
  <c r="BB18" i="11"/>
  <c r="AF18" i="11"/>
  <c r="AD15" i="11"/>
  <c r="J22" i="11"/>
  <c r="J18" i="11"/>
  <c r="AL20" i="11"/>
  <c r="E425" i="5"/>
  <c r="BG9" i="13"/>
  <c r="AN9" i="11"/>
  <c r="Z26" i="13"/>
  <c r="C15" i="11"/>
  <c r="Z30" i="13"/>
  <c r="C19" i="11"/>
  <c r="L21" i="11"/>
  <c r="AR17" i="11"/>
  <c r="E651" i="6"/>
  <c r="T18" i="11"/>
  <c r="V16" i="11"/>
  <c r="AE15" i="11"/>
  <c r="AD19" i="11"/>
  <c r="AC16" i="11"/>
  <c r="AD16" i="11"/>
  <c r="AI37" i="13"/>
  <c r="L22" i="11"/>
  <c r="AK18" i="11"/>
  <c r="D88" i="9"/>
  <c r="BD31" i="13" s="1"/>
  <c r="E199" i="5"/>
  <c r="AU20" i="11"/>
  <c r="AM16" i="11"/>
  <c r="E414" i="5"/>
  <c r="G33" i="9"/>
  <c r="AC17" i="13" s="1"/>
  <c r="E147" i="5"/>
  <c r="AV22" i="11"/>
  <c r="AF19" i="11"/>
  <c r="AL29" i="13"/>
  <c r="O18" i="11"/>
  <c r="AT15" i="11"/>
  <c r="F22" i="11"/>
  <c r="G19" i="11"/>
  <c r="E25" i="9"/>
  <c r="AA9" i="13" s="1"/>
  <c r="E63" i="5"/>
  <c r="H88" i="9"/>
  <c r="E222" i="5"/>
  <c r="F22" i="9"/>
  <c r="D120" i="5"/>
  <c r="D124" i="5"/>
  <c r="D77" i="9"/>
  <c r="BD20" i="13" s="1"/>
  <c r="D308" i="5"/>
  <c r="D312" i="5"/>
  <c r="D121" i="6"/>
  <c r="G21" i="9"/>
  <c r="F5" i="11" s="1"/>
  <c r="D162" i="5"/>
  <c r="D311" i="6"/>
  <c r="D51" i="7"/>
  <c r="E716" i="5"/>
  <c r="E86" i="5"/>
  <c r="AZ20" i="11"/>
  <c r="D41" i="5"/>
  <c r="D80" i="5"/>
  <c r="D84" i="5"/>
  <c r="E103" i="5"/>
  <c r="F31" i="9"/>
  <c r="AB15" i="13" s="1"/>
  <c r="D193" i="5"/>
  <c r="D205" i="5"/>
  <c r="O93" i="9"/>
  <c r="BO36" i="13" s="1"/>
  <c r="E432" i="6"/>
  <c r="AA48" i="9"/>
  <c r="AW32" i="13" s="1"/>
  <c r="E48" i="7"/>
  <c r="D50" i="5"/>
  <c r="D77" i="5"/>
  <c r="D89" i="5"/>
  <c r="F28" i="9"/>
  <c r="D115" i="5"/>
  <c r="D119" i="5"/>
  <c r="E133" i="5"/>
  <c r="D353" i="5"/>
  <c r="G63" i="9"/>
  <c r="BG6" i="13" s="1"/>
  <c r="E70" i="9"/>
  <c r="E227" i="5"/>
  <c r="D349" i="5"/>
  <c r="F78" i="9"/>
  <c r="BF21" i="13" s="1"/>
  <c r="D390" i="5"/>
  <c r="D534" i="5"/>
  <c r="D546" i="5"/>
  <c r="D610" i="5"/>
  <c r="D621" i="5"/>
  <c r="E621" i="5" s="1"/>
  <c r="D767" i="5"/>
  <c r="D45" i="6"/>
  <c r="D154" i="6"/>
  <c r="D231" i="6"/>
  <c r="D274" i="6"/>
  <c r="D315" i="6"/>
  <c r="U37" i="9"/>
  <c r="AQ21" i="13" s="1"/>
  <c r="D354" i="6"/>
  <c r="D390" i="6"/>
  <c r="O77" i="9"/>
  <c r="BO20" i="13" s="1"/>
  <c r="D426" i="6"/>
  <c r="E455" i="6"/>
  <c r="D462" i="6"/>
  <c r="D465" i="6"/>
  <c r="D498" i="6"/>
  <c r="D502" i="6"/>
  <c r="D571" i="6"/>
  <c r="D575" i="6"/>
  <c r="D579" i="6"/>
  <c r="D583" i="6"/>
  <c r="Y22" i="9"/>
  <c r="AU6" i="13" s="1"/>
  <c r="E629" i="6"/>
  <c r="D649" i="6"/>
  <c r="AA27" i="9"/>
  <c r="Z11" i="11" s="1"/>
  <c r="D85" i="7"/>
  <c r="AB35" i="9"/>
  <c r="AX19" i="13" s="1"/>
  <c r="AC24" i="9"/>
  <c r="D229" i="7"/>
  <c r="D236" i="7"/>
  <c r="AD21" i="9"/>
  <c r="D319" i="7"/>
  <c r="E326" i="7"/>
  <c r="D382" i="7"/>
  <c r="D392" i="7"/>
  <c r="AG37" i="9"/>
  <c r="BC21" i="13" s="1"/>
  <c r="D543" i="5"/>
  <c r="I79" i="9"/>
  <c r="BI22" i="13" s="1"/>
  <c r="D574" i="5"/>
  <c r="D699" i="5"/>
  <c r="E744" i="5"/>
  <c r="M34" i="9"/>
  <c r="AI18" i="13" s="1"/>
  <c r="D115" i="6"/>
  <c r="Q60" i="9"/>
  <c r="W27" i="9"/>
  <c r="AS11" i="13" s="1"/>
  <c r="D536" i="6"/>
  <c r="E178" i="7"/>
  <c r="AE34" i="9"/>
  <c r="BA18" i="13" s="1"/>
  <c r="D463" i="6"/>
  <c r="D234" i="7"/>
  <c r="D237" i="7"/>
  <c r="D240" i="7"/>
  <c r="Y36" i="9"/>
  <c r="AU20" i="13" s="1"/>
  <c r="E256" i="5"/>
  <c r="D275" i="5"/>
  <c r="D279" i="5"/>
  <c r="E290" i="5"/>
  <c r="D306" i="5"/>
  <c r="D347" i="5"/>
  <c r="D384" i="5"/>
  <c r="K32" i="9"/>
  <c r="AG16" i="13" s="1"/>
  <c r="D501" i="5"/>
  <c r="D579" i="5"/>
  <c r="E579" i="5" s="1"/>
  <c r="K63" i="9"/>
  <c r="M68" i="9"/>
  <c r="BM11" i="13" s="1"/>
  <c r="D734" i="5"/>
  <c r="O29" i="9"/>
  <c r="O33" i="9"/>
  <c r="AK17" i="13" s="1"/>
  <c r="D123" i="6"/>
  <c r="P23" i="9"/>
  <c r="AL7" i="13" s="1"/>
  <c r="E210" i="6"/>
  <c r="R24" i="9"/>
  <c r="AN8" i="13" s="1"/>
  <c r="D269" i="6"/>
  <c r="D276" i="6"/>
  <c r="D313" i="6"/>
  <c r="D317" i="6"/>
  <c r="E323" i="6"/>
  <c r="D385" i="6"/>
  <c r="D460" i="6"/>
  <c r="D508" i="6"/>
  <c r="D661" i="6"/>
  <c r="AA33" i="9"/>
  <c r="AW17" i="13" s="1"/>
  <c r="D50" i="7"/>
  <c r="D77" i="7"/>
  <c r="D86" i="7"/>
  <c r="D198" i="7"/>
  <c r="D241" i="7"/>
  <c r="E251" i="7"/>
  <c r="E255" i="7"/>
  <c r="D311" i="7"/>
  <c r="E466" i="6"/>
  <c r="E540" i="6"/>
  <c r="D81" i="7"/>
  <c r="D195" i="5"/>
  <c r="I29" i="9"/>
  <c r="D318" i="5"/>
  <c r="J25" i="9"/>
  <c r="AF9" i="13" s="1"/>
  <c r="D355" i="5"/>
  <c r="E366" i="5"/>
  <c r="D498" i="5"/>
  <c r="D537" i="5"/>
  <c r="E537" i="5" s="1"/>
  <c r="I61" i="9"/>
  <c r="I73" i="9"/>
  <c r="BI16" i="13" s="1"/>
  <c r="D572" i="5"/>
  <c r="E590" i="5"/>
  <c r="D609" i="5"/>
  <c r="M65" i="9"/>
  <c r="D230" i="6"/>
  <c r="D270" i="6"/>
  <c r="D273" i="6"/>
  <c r="D277" i="6"/>
  <c r="D314" i="6"/>
  <c r="E382" i="6"/>
  <c r="O68" i="9"/>
  <c r="AV11" i="11" s="1"/>
  <c r="D419" i="6"/>
  <c r="O80" i="9" s="1"/>
  <c r="BO23" i="13" s="1"/>
  <c r="D422" i="6"/>
  <c r="D458" i="6"/>
  <c r="D535" i="6"/>
  <c r="R77" i="9"/>
  <c r="BR20" i="13" s="1"/>
  <c r="D78" i="7"/>
  <c r="D233" i="7"/>
  <c r="D315" i="7"/>
  <c r="E325" i="7"/>
  <c r="D381" i="7"/>
  <c r="D391" i="7"/>
  <c r="E70" i="8"/>
  <c r="E108" i="8"/>
  <c r="E75" i="7"/>
  <c r="E37" i="5"/>
  <c r="I35" i="9"/>
  <c r="AE19" i="13" s="1"/>
  <c r="L36" i="9"/>
  <c r="AH20" i="13" s="1"/>
  <c r="H78" i="9"/>
  <c r="BH21" i="13" s="1"/>
  <c r="J78" i="9"/>
  <c r="BJ21" i="13" s="1"/>
  <c r="N35" i="9"/>
  <c r="AJ19" i="13" s="1"/>
  <c r="Q36" i="9"/>
  <c r="AM20" i="13" s="1"/>
  <c r="T35" i="9"/>
  <c r="AP19" i="13" s="1"/>
  <c r="V35" i="9"/>
  <c r="AR19" i="13" s="1"/>
  <c r="E417" i="6"/>
  <c r="W35" i="9"/>
  <c r="AS19" i="13" s="1"/>
  <c r="E302" i="5"/>
  <c r="F76" i="9"/>
  <c r="BF19" i="13" s="1"/>
  <c r="E339" i="6"/>
  <c r="E643" i="6"/>
  <c r="U36" i="9"/>
  <c r="AQ20" i="13" s="1"/>
  <c r="H37" i="9"/>
  <c r="AD21" i="13" s="1"/>
  <c r="J36" i="9"/>
  <c r="AF20" i="13" s="1"/>
  <c r="F77" i="9"/>
  <c r="BF20" i="13" s="1"/>
  <c r="E416" i="5"/>
  <c r="H76" i="9"/>
  <c r="BH19" i="13" s="1"/>
  <c r="J76" i="9"/>
  <c r="BJ19" i="13" s="1"/>
  <c r="K76" i="9"/>
  <c r="BK19" i="13" s="1"/>
  <c r="L77" i="9"/>
  <c r="BL20" i="13" s="1"/>
  <c r="N37" i="9"/>
  <c r="AJ21" i="13" s="1"/>
  <c r="P35" i="9"/>
  <c r="AL19" i="13" s="1"/>
  <c r="R37" i="9"/>
  <c r="AN21" i="13" s="1"/>
  <c r="AC36" i="9"/>
  <c r="AY20" i="13" s="1"/>
  <c r="G36" i="9"/>
  <c r="AC20" i="13" s="1"/>
  <c r="G78" i="9"/>
  <c r="BG21" i="13" s="1"/>
  <c r="L35" i="9"/>
  <c r="AH19" i="13" s="1"/>
  <c r="H77" i="9"/>
  <c r="BH20" i="13" s="1"/>
  <c r="K77" i="9"/>
  <c r="BK20" i="13" s="1"/>
  <c r="L78" i="9"/>
  <c r="BL21" i="13" s="1"/>
  <c r="M78" i="9"/>
  <c r="BM21" i="13" s="1"/>
  <c r="N78" i="9"/>
  <c r="BN21" i="13" s="1"/>
  <c r="E37" i="6"/>
  <c r="P36" i="9"/>
  <c r="AL20" i="13" s="1"/>
  <c r="S36" i="9"/>
  <c r="AO20" i="13" s="1"/>
  <c r="R30" i="9"/>
  <c r="AN14" i="13" s="1"/>
  <c r="E107" i="7"/>
  <c r="Y31" i="9"/>
  <c r="AU15" i="13" s="1"/>
  <c r="Q72" i="9"/>
  <c r="BQ15" i="13" s="1"/>
  <c r="W31" i="9"/>
  <c r="AS15" i="13" s="1"/>
  <c r="R71" i="9"/>
  <c r="BR14" i="13" s="1"/>
  <c r="E145" i="7"/>
  <c r="S30" i="9"/>
  <c r="P30" i="9"/>
  <c r="E31" i="5"/>
  <c r="O30" i="9"/>
  <c r="O72" i="9"/>
  <c r="BO15" i="13" s="1"/>
  <c r="E453" i="5"/>
  <c r="K35" i="9"/>
  <c r="AG19" i="13" s="1"/>
  <c r="S37" i="9"/>
  <c r="AO21" i="13" s="1"/>
  <c r="E378" i="7"/>
  <c r="W78" i="9"/>
  <c r="BW21" i="13" s="1"/>
  <c r="E491" i="6"/>
  <c r="E568" i="6"/>
  <c r="E112" i="7"/>
  <c r="AC37" i="9"/>
  <c r="AY21" i="13" s="1"/>
  <c r="E569" i="6"/>
  <c r="E645" i="5"/>
  <c r="R36" i="9"/>
  <c r="AN20" i="13" s="1"/>
  <c r="E263" i="6"/>
  <c r="R76" i="9"/>
  <c r="BR19" i="13" s="1"/>
  <c r="W76" i="9"/>
  <c r="BW19" i="13" s="1"/>
  <c r="E605" i="6"/>
  <c r="E35" i="7"/>
  <c r="AD36" i="9"/>
  <c r="AZ20" i="13" s="1"/>
  <c r="G35" i="9"/>
  <c r="AC19" i="13" s="1"/>
  <c r="E149" i="5"/>
  <c r="E530" i="5"/>
  <c r="Q35" i="9"/>
  <c r="AM19" i="13" s="1"/>
  <c r="AA37" i="9"/>
  <c r="AW21" i="13" s="1"/>
  <c r="E339" i="7"/>
  <c r="E77" i="9"/>
  <c r="BE20" i="13" s="1"/>
  <c r="E73" i="5"/>
  <c r="E263" i="7"/>
  <c r="E340" i="7"/>
  <c r="D35" i="9"/>
  <c r="Z19" i="13" s="1"/>
  <c r="E187" i="5"/>
  <c r="P37" i="9"/>
  <c r="AL21" i="13" s="1"/>
  <c r="W37" i="9"/>
  <c r="AS21" i="13" s="1"/>
  <c r="E339" i="5"/>
  <c r="E455" i="5"/>
  <c r="E415" i="5"/>
  <c r="E493" i="5"/>
  <c r="E681" i="5"/>
  <c r="E719" i="5"/>
  <c r="T77" i="9"/>
  <c r="BT20" i="13" s="1"/>
  <c r="E112" i="8"/>
  <c r="E525" i="6"/>
  <c r="S31" i="9"/>
  <c r="AO15" i="13" s="1"/>
  <c r="Z30" i="9"/>
  <c r="E296" i="7"/>
  <c r="E258" i="5"/>
  <c r="I30" i="9"/>
  <c r="E487" i="5"/>
  <c r="E68" i="6"/>
  <c r="E183" i="6"/>
  <c r="U31" i="9"/>
  <c r="AQ15" i="13" s="1"/>
  <c r="AE31" i="9"/>
  <c r="BA15" i="13" s="1"/>
  <c r="W71" i="9"/>
  <c r="E562" i="6"/>
  <c r="W72" i="9"/>
  <c r="BW15" i="13" s="1"/>
  <c r="Q71" i="9"/>
  <c r="BQ14" i="13" s="1"/>
  <c r="E448" i="5"/>
  <c r="K30" i="9"/>
  <c r="AG14" i="13" s="1"/>
  <c r="K31" i="9"/>
  <c r="AG15" i="13" s="1"/>
  <c r="E449" i="5"/>
  <c r="E72" i="9"/>
  <c r="BE15" i="13" s="1"/>
  <c r="E601" i="5"/>
  <c r="AG30" i="9"/>
  <c r="W14" i="11"/>
  <c r="H31" i="9"/>
  <c r="AD15" i="13" s="1"/>
  <c r="E30" i="7"/>
  <c r="E145" i="6"/>
  <c r="E411" i="5"/>
  <c r="M31" i="9"/>
  <c r="AI15" i="13" s="1"/>
  <c r="X31" i="9"/>
  <c r="AT15" i="13" s="1"/>
  <c r="Z31" i="9"/>
  <c r="AV15" i="13" s="1"/>
  <c r="K72" i="9"/>
  <c r="BK15" i="13" s="1"/>
  <c r="E187" i="7"/>
  <c r="P77" i="9"/>
  <c r="BP20" i="13" s="1"/>
  <c r="E454" i="6"/>
  <c r="M35" i="9"/>
  <c r="AI19" i="13" s="1"/>
  <c r="E35" i="6"/>
  <c r="N36" i="9"/>
  <c r="AJ20" i="13" s="1"/>
  <c r="E74" i="6"/>
  <c r="Y37" i="9"/>
  <c r="AU21" i="13" s="1"/>
  <c r="E607" i="6"/>
  <c r="E644" i="6"/>
  <c r="Z36" i="9"/>
  <c r="AV20" i="13" s="1"/>
  <c r="E758" i="5"/>
  <c r="U77" i="9"/>
  <c r="BU20" i="13" s="1"/>
  <c r="E454" i="5"/>
  <c r="AA36" i="9"/>
  <c r="AW20" i="13" s="1"/>
  <c r="E188" i="5"/>
  <c r="F35" i="9"/>
  <c r="AB19" i="13" s="1"/>
  <c r="E73" i="8"/>
  <c r="E302" i="7"/>
  <c r="E416" i="6"/>
  <c r="AC34" i="9"/>
  <c r="AY18" i="13" s="1"/>
  <c r="E300" i="6"/>
  <c r="AB34" i="9"/>
  <c r="AX18" i="13" s="1"/>
  <c r="E490" i="5"/>
  <c r="H75" i="9"/>
  <c r="BH18" i="13" s="1"/>
  <c r="AD34" i="9"/>
  <c r="AZ18" i="13" s="1"/>
  <c r="E528" i="6"/>
  <c r="E110" i="8"/>
  <c r="G34" i="9"/>
  <c r="AC18" i="13" s="1"/>
  <c r="E376" i="6"/>
  <c r="F75" i="9"/>
  <c r="BF18" i="13" s="1"/>
  <c r="N75" i="9"/>
  <c r="BN18" i="13" s="1"/>
  <c r="E300" i="7"/>
  <c r="E34" i="5"/>
  <c r="E148" i="6"/>
  <c r="E338" i="5"/>
  <c r="E680" i="5"/>
  <c r="E452" i="5"/>
  <c r="E110" i="5"/>
  <c r="E376" i="7"/>
  <c r="U33" i="9"/>
  <c r="AQ17" i="13" s="1"/>
  <c r="E299" i="6"/>
  <c r="G74" i="9"/>
  <c r="BG17" i="13" s="1"/>
  <c r="S33" i="9"/>
  <c r="AO17" i="13" s="1"/>
  <c r="L74" i="9"/>
  <c r="BL17" i="13" s="1"/>
  <c r="E717" i="5"/>
  <c r="W74" i="9"/>
  <c r="BW17" i="13" s="1"/>
  <c r="AD33" i="9"/>
  <c r="AZ17" i="13" s="1"/>
  <c r="D33" i="9"/>
  <c r="Z17" i="13" s="1"/>
  <c r="S74" i="9"/>
  <c r="BS17" i="13" s="1"/>
  <c r="E336" i="6"/>
  <c r="U32" i="9"/>
  <c r="AQ16" i="13" s="1"/>
  <c r="L73" i="9"/>
  <c r="BL16" i="13" s="1"/>
  <c r="E260" i="6"/>
  <c r="E298" i="6"/>
  <c r="AD32" i="9"/>
  <c r="AZ16" i="13" s="1"/>
  <c r="E640" i="5"/>
  <c r="E260" i="5"/>
  <c r="AE32" i="9"/>
  <c r="BA16" i="13" s="1"/>
  <c r="U73" i="9"/>
  <c r="BU16" i="13" s="1"/>
  <c r="W73" i="9"/>
  <c r="BW16" i="13" s="1"/>
  <c r="E336" i="5"/>
  <c r="AD31" i="9"/>
  <c r="AZ15" i="13" s="1"/>
  <c r="E297" i="6"/>
  <c r="E259" i="5"/>
  <c r="E411" i="6"/>
  <c r="H72" i="9"/>
  <c r="BH15" i="13" s="1"/>
  <c r="Q30" i="9"/>
  <c r="AM14" i="13" s="1"/>
  <c r="E752" i="5"/>
  <c r="E30" i="6"/>
  <c r="E676" i="5"/>
  <c r="E68" i="5"/>
  <c r="E296" i="6"/>
  <c r="E30" i="8"/>
  <c r="U71" i="9"/>
  <c r="E714" i="5"/>
  <c r="E524" i="5"/>
  <c r="Y30" i="9"/>
  <c r="F71" i="9"/>
  <c r="E258" i="7"/>
  <c r="AD30" i="9"/>
  <c r="E486" i="6"/>
  <c r="L14" i="11"/>
  <c r="AT14" i="11"/>
  <c r="AO14" i="11"/>
  <c r="E256" i="6"/>
  <c r="S28" i="9"/>
  <c r="AO12" i="13" s="1"/>
  <c r="E408" i="5"/>
  <c r="G69" i="9"/>
  <c r="BG12" i="13" s="1"/>
  <c r="E28" i="9"/>
  <c r="AA12" i="13" s="1"/>
  <c r="E104" i="5"/>
  <c r="E142" i="6"/>
  <c r="V28" i="9"/>
  <c r="E712" i="5"/>
  <c r="E294" i="7"/>
  <c r="F69" i="9"/>
  <c r="W28" i="9"/>
  <c r="E28" i="7"/>
  <c r="D28" i="9"/>
  <c r="Z12" i="13" s="1"/>
  <c r="E484" i="5"/>
  <c r="E294" i="6"/>
  <c r="AF28" i="9"/>
  <c r="BB12" i="13" s="1"/>
  <c r="AB13" i="13"/>
  <c r="E13" i="11"/>
  <c r="E105" i="6"/>
  <c r="AC29" i="9"/>
  <c r="E143" i="7"/>
  <c r="E67" i="5"/>
  <c r="E29" i="9"/>
  <c r="G29" i="9"/>
  <c r="AC13" i="13" s="1"/>
  <c r="E143" i="5"/>
  <c r="H70" i="9"/>
  <c r="BH13" i="13" s="1"/>
  <c r="E523" i="5"/>
  <c r="Q29" i="9"/>
  <c r="AM13" i="13" s="1"/>
  <c r="E181" i="6"/>
  <c r="V29" i="9"/>
  <c r="AR13" i="13" s="1"/>
  <c r="E371" i="6"/>
  <c r="O70" i="9"/>
  <c r="E409" i="6"/>
  <c r="AB29" i="9"/>
  <c r="AX13" i="13" s="1"/>
  <c r="E105" i="7"/>
  <c r="BM13" i="13"/>
  <c r="E447" i="6"/>
  <c r="P70" i="9"/>
  <c r="BP13" i="13" s="1"/>
  <c r="D70" i="9"/>
  <c r="BD13" i="13" s="1"/>
  <c r="E181" i="5"/>
  <c r="AF13" i="13"/>
  <c r="I13" i="11"/>
  <c r="E447" i="5"/>
  <c r="K29" i="9"/>
  <c r="AD29" i="9"/>
  <c r="E257" i="7"/>
  <c r="K70" i="9"/>
  <c r="BK13" i="13" s="1"/>
  <c r="E105" i="5"/>
  <c r="E29" i="7"/>
  <c r="E713" i="5"/>
  <c r="E333" i="5"/>
  <c r="E67" i="6"/>
  <c r="AQ13" i="11"/>
  <c r="E104" i="8"/>
  <c r="W69" i="9"/>
  <c r="BW12" i="13" s="1"/>
  <c r="AQ12" i="13"/>
  <c r="T12" i="11"/>
  <c r="E28" i="8"/>
  <c r="E332" i="6"/>
  <c r="U69" i="9"/>
  <c r="E446" i="6"/>
  <c r="E142" i="7"/>
  <c r="E28" i="6"/>
  <c r="E522" i="5"/>
  <c r="L12" i="11"/>
  <c r="BA11" i="13"/>
  <c r="AD11" i="11"/>
  <c r="F68" i="9"/>
  <c r="BF11" i="13" s="1"/>
  <c r="E369" i="5"/>
  <c r="R27" i="9"/>
  <c r="Q11" i="11" s="1"/>
  <c r="E217" i="6"/>
  <c r="AQ11" i="13"/>
  <c r="T11" i="11"/>
  <c r="E711" i="5"/>
  <c r="R68" i="9"/>
  <c r="V68" i="9"/>
  <c r="BV11" i="13" s="1"/>
  <c r="Z27" i="9"/>
  <c r="AV11" i="13" s="1"/>
  <c r="O27" i="9"/>
  <c r="E293" i="7"/>
  <c r="X27" i="9"/>
  <c r="E559" i="6"/>
  <c r="E65" i="7"/>
  <c r="T27" i="9"/>
  <c r="AP11" i="13" s="1"/>
  <c r="E293" i="6"/>
  <c r="V27" i="9"/>
  <c r="AR11" i="13" s="1"/>
  <c r="E369" i="6"/>
  <c r="E103" i="6"/>
  <c r="W68" i="9"/>
  <c r="BW11" i="13" s="1"/>
  <c r="E103" i="8"/>
  <c r="O11" i="11"/>
  <c r="AK11" i="11"/>
  <c r="E27" i="7"/>
  <c r="G11" i="11"/>
  <c r="L11" i="11"/>
  <c r="J11" i="11"/>
  <c r="AL11" i="11"/>
  <c r="AT10" i="13"/>
  <c r="W10" i="11"/>
  <c r="E67" i="9"/>
  <c r="BE10" i="13" s="1"/>
  <c r="E216" i="5"/>
  <c r="Q26" i="9"/>
  <c r="AM10" i="13" s="1"/>
  <c r="E178" i="6"/>
  <c r="U67" i="9"/>
  <c r="E102" i="8"/>
  <c r="M10" i="11"/>
  <c r="E558" i="6"/>
  <c r="S26" i="9"/>
  <c r="AD26" i="9"/>
  <c r="N67" i="9"/>
  <c r="E292" i="6"/>
  <c r="AE10" i="11"/>
  <c r="Z26" i="9"/>
  <c r="E634" i="6"/>
  <c r="E596" i="6"/>
  <c r="Y26" i="9"/>
  <c r="E292" i="7"/>
  <c r="AE26" i="9"/>
  <c r="K10" i="11"/>
  <c r="E10" i="11"/>
  <c r="AN10" i="11"/>
  <c r="AO10" i="11"/>
  <c r="AR10" i="11"/>
  <c r="I10" i="11"/>
  <c r="Q25" i="9"/>
  <c r="AM9" i="13" s="1"/>
  <c r="E177" i="6"/>
  <c r="W66" i="9"/>
  <c r="BW9" i="13" s="1"/>
  <c r="E101" i="8"/>
  <c r="AD25" i="9"/>
  <c r="AZ9" i="13" s="1"/>
  <c r="E253" i="7"/>
  <c r="J9" i="11"/>
  <c r="AS9" i="11"/>
  <c r="AA25" i="9"/>
  <c r="Z9" i="11" s="1"/>
  <c r="E329" i="6"/>
  <c r="P66" i="9"/>
  <c r="H9" i="11"/>
  <c r="P25" i="9"/>
  <c r="Z25" i="9"/>
  <c r="N25" i="9"/>
  <c r="W25" i="9"/>
  <c r="AS9" i="13" s="1"/>
  <c r="E519" i="6"/>
  <c r="E557" i="6"/>
  <c r="X25" i="9"/>
  <c r="AT9" i="13" s="1"/>
  <c r="AT9" i="11"/>
  <c r="E63" i="6"/>
  <c r="X9" i="11"/>
  <c r="AB9" i="11"/>
  <c r="L9" i="11"/>
  <c r="E709" i="5"/>
  <c r="E633" i="5"/>
  <c r="AQ9" i="11"/>
  <c r="AV9" i="11"/>
  <c r="AF9" i="11"/>
  <c r="U65" i="9"/>
  <c r="BU8" i="13" s="1"/>
  <c r="E328" i="7"/>
  <c r="E176" i="6"/>
  <c r="Q24" i="9"/>
  <c r="AM8" i="13" s="1"/>
  <c r="E708" i="5"/>
  <c r="AU8" i="13"/>
  <c r="X8" i="11"/>
  <c r="V24" i="9"/>
  <c r="Z24" i="9"/>
  <c r="AV8" i="13" s="1"/>
  <c r="J24" i="9"/>
  <c r="E594" i="6"/>
  <c r="E366" i="7"/>
  <c r="E24" i="9"/>
  <c r="G65" i="9"/>
  <c r="BG8" i="13" s="1"/>
  <c r="AE24" i="9"/>
  <c r="BA8" i="13" s="1"/>
  <c r="E290" i="7"/>
  <c r="BN8" i="13"/>
  <c r="AU8" i="11"/>
  <c r="AT8" i="13"/>
  <c r="W8" i="11"/>
  <c r="E290" i="6"/>
  <c r="T24" i="9"/>
  <c r="AP8" i="13" s="1"/>
  <c r="AD24" i="9"/>
  <c r="E252" i="7"/>
  <c r="AF24" i="9"/>
  <c r="BB8" i="13" s="1"/>
  <c r="E24" i="8"/>
  <c r="F65" i="9"/>
  <c r="R8" i="11"/>
  <c r="E556" i="6"/>
  <c r="E632" i="5"/>
  <c r="P8" i="11"/>
  <c r="M64" i="9"/>
  <c r="BM7" i="13" s="1"/>
  <c r="E707" i="5"/>
  <c r="J23" i="9"/>
  <c r="E327" i="5"/>
  <c r="E631" i="6"/>
  <c r="L64" i="9"/>
  <c r="E137" i="6"/>
  <c r="R64" i="9"/>
  <c r="AD23" i="9"/>
  <c r="F23" i="9"/>
  <c r="AB7" i="13" s="1"/>
  <c r="E99" i="5"/>
  <c r="H7" i="11"/>
  <c r="F7" i="11"/>
  <c r="AO7" i="11"/>
  <c r="AE22" i="9"/>
  <c r="E212" i="5"/>
  <c r="E326" i="6"/>
  <c r="AD22" i="9"/>
  <c r="AZ6" i="13" s="1"/>
  <c r="K22" i="9"/>
  <c r="AG6" i="13" s="1"/>
  <c r="W22" i="9"/>
  <c r="E22" i="7"/>
  <c r="X22" i="9"/>
  <c r="AT6" i="13" s="1"/>
  <c r="D22" i="9"/>
  <c r="E136" i="5"/>
  <c r="AF22" i="9"/>
  <c r="BB6" i="13" s="1"/>
  <c r="W63" i="9"/>
  <c r="S63" i="9"/>
  <c r="AZ6" i="11" s="1"/>
  <c r="N22" i="9"/>
  <c r="AJ6" i="13" s="1"/>
  <c r="E250" i="5"/>
  <c r="AG22" i="9"/>
  <c r="BC6" i="13" s="1"/>
  <c r="G22" i="9"/>
  <c r="AC6" i="13" s="1"/>
  <c r="E22" i="6"/>
  <c r="M22" i="9"/>
  <c r="AI6" i="13" s="1"/>
  <c r="E174" i="5"/>
  <c r="D63" i="9"/>
  <c r="M63" i="9"/>
  <c r="BM6" i="13" s="1"/>
  <c r="E706" i="5"/>
  <c r="AN6" i="11"/>
  <c r="E22" i="5"/>
  <c r="BK6" i="13"/>
  <c r="AR6" i="11"/>
  <c r="U22" i="9"/>
  <c r="AQ6" i="13" s="1"/>
  <c r="Y6" i="11"/>
  <c r="E402" i="5"/>
  <c r="G6" i="11"/>
  <c r="E630" i="5"/>
  <c r="K6" i="11"/>
  <c r="E363" i="5"/>
  <c r="E401" i="6"/>
  <c r="I21" i="9"/>
  <c r="E211" i="6"/>
  <c r="T62" i="9"/>
  <c r="BT5" i="13" s="1"/>
  <c r="AE21" i="9"/>
  <c r="E173" i="5"/>
  <c r="K62" i="9"/>
  <c r="AR5" i="11" s="1"/>
  <c r="E135" i="6"/>
  <c r="AB21" i="9"/>
  <c r="H21" i="9"/>
  <c r="V21" i="9"/>
  <c r="U5" i="11" s="1"/>
  <c r="E363" i="6"/>
  <c r="AC20" i="9"/>
  <c r="E362" i="6"/>
  <c r="E248" i="5"/>
  <c r="E20" i="6"/>
  <c r="E400" i="6"/>
  <c r="E172" i="6"/>
  <c r="T20" i="9"/>
  <c r="W61" i="9"/>
  <c r="E438" i="6"/>
  <c r="BS3" i="13"/>
  <c r="P19" i="9"/>
  <c r="O3" i="11" s="1"/>
  <c r="E133" i="6"/>
  <c r="E171" i="7"/>
  <c r="E19" i="6"/>
  <c r="K19" i="9"/>
  <c r="E591" i="6"/>
  <c r="Y21" i="9"/>
  <c r="AU5" i="13" s="1"/>
  <c r="M5" i="11"/>
  <c r="AJ5" i="13"/>
  <c r="E363" i="7"/>
  <c r="V62" i="9"/>
  <c r="E439" i="5"/>
  <c r="E59" i="6"/>
  <c r="BC5" i="13"/>
  <c r="AE3" i="11"/>
  <c r="X3" i="11"/>
  <c r="N3" i="11"/>
  <c r="E666" i="5"/>
  <c r="E324" i="5"/>
  <c r="E552" i="6"/>
  <c r="Q61" i="9"/>
  <c r="AD20" i="9"/>
  <c r="AZ4" i="13" s="1"/>
  <c r="E286" i="5"/>
  <c r="D19" i="9"/>
  <c r="C3" i="11" s="1"/>
  <c r="E19" i="5"/>
  <c r="E247" i="5"/>
  <c r="H19" i="9"/>
  <c r="E323" i="5"/>
  <c r="J19" i="9"/>
  <c r="AD19" i="9"/>
  <c r="E247" i="7"/>
  <c r="AE19" i="9"/>
  <c r="BA3" i="13" s="1"/>
  <c r="E285" i="7"/>
  <c r="AE3" i="13"/>
  <c r="H3" i="11"/>
  <c r="AN3" i="13"/>
  <c r="Q3" i="11"/>
  <c r="E361" i="5"/>
  <c r="F60" i="9"/>
  <c r="M60" i="9"/>
  <c r="BM3" i="13" s="1"/>
  <c r="E703" i="5"/>
  <c r="E133" i="7"/>
  <c r="AC19" i="9"/>
  <c r="E209" i="6"/>
  <c r="E475" i="6"/>
  <c r="AL3" i="11"/>
  <c r="R60" i="9"/>
  <c r="BB3" i="11"/>
  <c r="E627" i="6"/>
  <c r="E627" i="5"/>
  <c r="AR3" i="11"/>
  <c r="R20" i="9"/>
  <c r="AN4" i="13" s="1"/>
  <c r="L20" i="9"/>
  <c r="K4" i="11" s="1"/>
  <c r="E476" i="5"/>
  <c r="E96" i="7"/>
  <c r="E742" i="5"/>
  <c r="E704" i="5"/>
  <c r="J61" i="9"/>
  <c r="BJ4" i="13" s="1"/>
  <c r="E514" i="5"/>
  <c r="K61" i="9"/>
  <c r="BK4" i="13" s="1"/>
  <c r="E286" i="7"/>
  <c r="E20" i="5"/>
  <c r="Z20" i="9"/>
  <c r="E210" i="7"/>
  <c r="E58" i="5"/>
  <c r="E514" i="6"/>
  <c r="G61" i="9"/>
  <c r="BG4" i="13" s="1"/>
  <c r="E400" i="5"/>
  <c r="BB4" i="11"/>
  <c r="AA4" i="11"/>
  <c r="E590" i="6"/>
  <c r="E135" i="7"/>
  <c r="AC21" i="9"/>
  <c r="AY5" i="13" s="1"/>
  <c r="W5" i="11"/>
  <c r="AT5" i="13"/>
  <c r="BL5" i="13"/>
  <c r="E21" i="5"/>
  <c r="D21" i="9"/>
  <c r="AM5" i="13"/>
  <c r="P5" i="11"/>
  <c r="BO5" i="13"/>
  <c r="E553" i="6"/>
  <c r="E173" i="6"/>
  <c r="E97" i="6"/>
  <c r="E667" i="5"/>
  <c r="E59" i="5"/>
  <c r="BK12" i="13"/>
  <c r="AR12" i="11"/>
  <c r="Y52" i="9"/>
  <c r="AU36" i="13" s="1"/>
  <c r="E622" i="6"/>
  <c r="BV9" i="13"/>
  <c r="BC9" i="11"/>
  <c r="AX14" i="13"/>
  <c r="AA14" i="11"/>
  <c r="BE30" i="13"/>
  <c r="AL19" i="11"/>
  <c r="H63" i="9"/>
  <c r="E516" i="5"/>
  <c r="E461" i="5"/>
  <c r="K43" i="9"/>
  <c r="E437" i="5"/>
  <c r="BG26" i="13"/>
  <c r="AN15" i="11"/>
  <c r="G94" i="9"/>
  <c r="E433" i="5"/>
  <c r="E403" i="5"/>
  <c r="G64" i="9"/>
  <c r="BR29" i="13"/>
  <c r="AY18" i="11"/>
  <c r="Q53" i="9"/>
  <c r="E205" i="6"/>
  <c r="AJ11" i="13"/>
  <c r="M11" i="11"/>
  <c r="M40" i="9"/>
  <c r="AI24" i="13" s="1"/>
  <c r="E40" i="6"/>
  <c r="L67" i="9"/>
  <c r="E672" i="5"/>
  <c r="AG26" i="13"/>
  <c r="J15" i="11"/>
  <c r="E444" i="5"/>
  <c r="K26" i="9"/>
  <c r="J64" i="9"/>
  <c r="E593" i="5"/>
  <c r="R91" i="9"/>
  <c r="BR34" i="13" s="1"/>
  <c r="E88" i="7"/>
  <c r="R94" i="9"/>
  <c r="E91" i="7"/>
  <c r="E203" i="7"/>
  <c r="S92" i="9"/>
  <c r="BS35" i="13" s="1"/>
  <c r="E224" i="7"/>
  <c r="T87" i="9"/>
  <c r="E236" i="7"/>
  <c r="BA7" i="13"/>
  <c r="AD7" i="11"/>
  <c r="AE35" i="9"/>
  <c r="BA19" i="13" s="1"/>
  <c r="E301" i="7"/>
  <c r="AE47" i="9"/>
  <c r="E313" i="7"/>
  <c r="V60" i="9"/>
  <c r="E361" i="7"/>
  <c r="V63" i="9"/>
  <c r="E364" i="7"/>
  <c r="V88" i="9"/>
  <c r="E389" i="7"/>
  <c r="W15" i="11"/>
  <c r="W19" i="11"/>
  <c r="N7" i="11"/>
  <c r="P6" i="11"/>
  <c r="Q18" i="11"/>
  <c r="E621" i="6"/>
  <c r="BV8" i="13"/>
  <c r="BC8" i="11"/>
  <c r="BC8" i="13"/>
  <c r="AF8" i="11"/>
  <c r="BC12" i="11"/>
  <c r="AZ26" i="13"/>
  <c r="AC15" i="11"/>
  <c r="AX6" i="13"/>
  <c r="AA6" i="11"/>
  <c r="AU26" i="13"/>
  <c r="X15" i="11"/>
  <c r="AP9" i="13"/>
  <c r="S9" i="11"/>
  <c r="AL14" i="13"/>
  <c r="O14" i="11"/>
  <c r="BL27" i="13"/>
  <c r="AS16" i="11"/>
  <c r="AF12" i="13"/>
  <c r="I12" i="11"/>
  <c r="BD28" i="13"/>
  <c r="AK17" i="11"/>
  <c r="E345" i="5"/>
  <c r="AT4" i="13"/>
  <c r="W4" i="11"/>
  <c r="O52" i="9"/>
  <c r="AK36" i="13" s="1"/>
  <c r="E128" i="6"/>
  <c r="O64" i="9"/>
  <c r="P85" i="9"/>
  <c r="E462" i="6"/>
  <c r="Q93" i="9"/>
  <c r="BQ36" i="13" s="1"/>
  <c r="E508" i="6"/>
  <c r="Q13" i="11"/>
  <c r="X22" i="11"/>
  <c r="W13" i="11"/>
  <c r="X17" i="11"/>
  <c r="AR8" i="11"/>
  <c r="AT12" i="13"/>
  <c r="W12" i="11"/>
  <c r="X18" i="11"/>
  <c r="Y17" i="11"/>
  <c r="X16" i="11"/>
  <c r="AQ3" i="13"/>
  <c r="T3" i="11"/>
  <c r="AS7" i="13"/>
  <c r="V7" i="11"/>
  <c r="BV14" i="13"/>
  <c r="BC14" i="11"/>
  <c r="AY6" i="13"/>
  <c r="AB6" i="11"/>
  <c r="BL30" i="13"/>
  <c r="AS19" i="11"/>
  <c r="BF13" i="13"/>
  <c r="AM13" i="11"/>
  <c r="H87" i="9"/>
  <c r="E540" i="5"/>
  <c r="H40" i="9"/>
  <c r="AD24" i="13" s="1"/>
  <c r="E268" i="5"/>
  <c r="H28" i="9"/>
  <c r="E215" i="5"/>
  <c r="E66" i="9"/>
  <c r="E141" i="5"/>
  <c r="G27" i="9"/>
  <c r="E98" i="5"/>
  <c r="E37" i="9"/>
  <c r="AA21" i="13" s="1"/>
  <c r="E75" i="5"/>
  <c r="E57" i="5"/>
  <c r="E19" i="9"/>
  <c r="D36" i="9"/>
  <c r="Z20" i="13" s="1"/>
  <c r="E36" i="5"/>
  <c r="AC39" i="9"/>
  <c r="AY23" i="13" s="1"/>
  <c r="E153" i="7"/>
  <c r="AC27" i="9"/>
  <c r="E141" i="7"/>
  <c r="AB38" i="9"/>
  <c r="AX22" i="13" s="1"/>
  <c r="E114" i="7"/>
  <c r="F63" i="9"/>
  <c r="E364" i="5"/>
  <c r="F82" i="9"/>
  <c r="BF25" i="13" s="1"/>
  <c r="E383" i="5"/>
  <c r="E386" i="5"/>
  <c r="F88" i="9"/>
  <c r="E389" i="5"/>
  <c r="F91" i="9"/>
  <c r="BF34" i="13" s="1"/>
  <c r="E392" i="5"/>
  <c r="F94" i="9"/>
  <c r="E395" i="5"/>
  <c r="H66" i="9"/>
  <c r="E519" i="5"/>
  <c r="H81" i="9"/>
  <c r="BH24" i="13" s="1"/>
  <c r="E534" i="5"/>
  <c r="H93" i="9"/>
  <c r="BH36" i="13" s="1"/>
  <c r="E546" i="5"/>
  <c r="E552" i="5"/>
  <c r="J73" i="9"/>
  <c r="BJ16" i="13" s="1"/>
  <c r="E602" i="5"/>
  <c r="J92" i="9"/>
  <c r="BJ35" i="13" s="1"/>
  <c r="AQ28" i="13"/>
  <c r="T17" i="11"/>
  <c r="AM30" i="13"/>
  <c r="P19" i="11"/>
  <c r="AJ13" i="13"/>
  <c r="M13" i="11"/>
  <c r="BC12" i="13"/>
  <c r="AF12" i="11"/>
  <c r="AZ30" i="13"/>
  <c r="AC19" i="11"/>
  <c r="AD28" i="13"/>
  <c r="G17" i="11"/>
  <c r="AD8" i="13"/>
  <c r="G8" i="11"/>
  <c r="AH9" i="13"/>
  <c r="K9" i="11"/>
  <c r="E539" i="5"/>
  <c r="H86" i="9"/>
  <c r="BG29" i="13"/>
  <c r="AN18" i="11"/>
  <c r="Q69" i="9"/>
  <c r="E484" i="6"/>
  <c r="E117" i="5"/>
  <c r="F41" i="9"/>
  <c r="AB25" i="13" s="1"/>
  <c r="J27" i="9"/>
  <c r="E331" i="5"/>
  <c r="J32" i="9"/>
  <c r="AF16" i="13" s="1"/>
  <c r="J49" i="9"/>
  <c r="AF33" i="13" s="1"/>
  <c r="E353" i="5"/>
  <c r="E124" i="6"/>
  <c r="AI7" i="13"/>
  <c r="L7" i="11"/>
  <c r="AQ37" i="13"/>
  <c r="T22" i="11"/>
  <c r="AY10" i="13"/>
  <c r="AB10" i="11"/>
  <c r="BR13" i="13"/>
  <c r="AY13" i="11"/>
  <c r="AO27" i="13"/>
  <c r="R16" i="11"/>
  <c r="BN4" i="13"/>
  <c r="AU4" i="11"/>
  <c r="BH3" i="13"/>
  <c r="AO3" i="11"/>
  <c r="BD26" i="13"/>
  <c r="AK15" i="11"/>
  <c r="AE28" i="13"/>
  <c r="H17" i="11"/>
  <c r="J93" i="9"/>
  <c r="BJ36" i="13" s="1"/>
  <c r="E622" i="5"/>
  <c r="J44" i="9"/>
  <c r="E348" i="5"/>
  <c r="F30" i="9"/>
  <c r="E106" i="5"/>
  <c r="T8" i="11"/>
  <c r="Y7" i="11"/>
  <c r="X12" i="11"/>
  <c r="W18" i="11"/>
  <c r="Y16" i="11"/>
  <c r="X13" i="11"/>
  <c r="Y12" i="11"/>
  <c r="W3" i="11"/>
  <c r="AQ22" i="11"/>
  <c r="AW22" i="11"/>
  <c r="U9" i="11"/>
  <c r="BC10" i="13"/>
  <c r="AF10" i="11"/>
  <c r="BD16" i="11"/>
  <c r="BD11" i="11"/>
  <c r="AX37" i="13"/>
  <c r="AA22" i="11"/>
  <c r="AX11" i="13"/>
  <c r="AA11" i="11"/>
  <c r="AO7" i="13"/>
  <c r="R7" i="11"/>
  <c r="BL26" i="13"/>
  <c r="AS15" i="11"/>
  <c r="AN30" i="13"/>
  <c r="Q19" i="11"/>
  <c r="BI3" i="13"/>
  <c r="AP3" i="11"/>
  <c r="BH28" i="13"/>
  <c r="AO17" i="11"/>
  <c r="BD8" i="13"/>
  <c r="AK8" i="11"/>
  <c r="M75" i="9"/>
  <c r="BM18" i="13" s="1"/>
  <c r="E718" i="5"/>
  <c r="L89" i="9"/>
  <c r="BL32" i="13" s="1"/>
  <c r="E694" i="5"/>
  <c r="L68" i="9"/>
  <c r="E673" i="5"/>
  <c r="H62" i="9"/>
  <c r="BH5" i="13" s="1"/>
  <c r="E515" i="5"/>
  <c r="N66" i="9"/>
  <c r="E747" i="5"/>
  <c r="K82" i="9"/>
  <c r="BK25" i="13" s="1"/>
  <c r="E649" i="5"/>
  <c r="Z9" i="13"/>
  <c r="C9" i="11"/>
  <c r="BQ11" i="13"/>
  <c r="AX11" i="11"/>
  <c r="AC32" i="9"/>
  <c r="AY16" i="13" s="1"/>
  <c r="E146" i="7"/>
  <c r="AA21" i="9"/>
  <c r="Z5" i="11" s="1"/>
  <c r="E21" i="7"/>
  <c r="AJ8" i="13"/>
  <c r="M8" i="11"/>
  <c r="M29" i="9"/>
  <c r="E29" i="6"/>
  <c r="BM31" i="13"/>
  <c r="AT20" i="11"/>
  <c r="E399" i="5"/>
  <c r="G60" i="9"/>
  <c r="AC29" i="13"/>
  <c r="F18" i="11"/>
  <c r="BQ31" i="13"/>
  <c r="AX20" i="11"/>
  <c r="AR11" i="11"/>
  <c r="Z4" i="13"/>
  <c r="C4" i="11"/>
  <c r="W38" i="9"/>
  <c r="AS22" i="13" s="1"/>
  <c r="E532" i="6"/>
  <c r="AA43" i="9"/>
  <c r="E46" i="7"/>
  <c r="AA46" i="9"/>
  <c r="AA12" i="11"/>
  <c r="AA8" i="11"/>
  <c r="AB12" i="11"/>
  <c r="S3" i="11"/>
  <c r="BC19" i="11"/>
  <c r="AA18" i="11"/>
  <c r="AA9" i="11"/>
  <c r="X19" i="11"/>
  <c r="P13" i="11"/>
  <c r="O7" i="11"/>
  <c r="P9" i="11"/>
  <c r="AS20" i="11"/>
  <c r="AU22" i="11"/>
  <c r="AS14" i="11"/>
  <c r="O12" i="11"/>
  <c r="K19" i="11"/>
  <c r="AK19" i="11"/>
  <c r="F16" i="11"/>
  <c r="E15" i="11"/>
  <c r="AO15" i="11"/>
  <c r="AK12" i="11"/>
  <c r="K16" i="11"/>
  <c r="K7" i="11"/>
  <c r="BE6" i="13"/>
  <c r="AL6" i="11"/>
  <c r="E3" i="11"/>
  <c r="AN13" i="11"/>
  <c r="AK20" i="11"/>
  <c r="Z28" i="13"/>
  <c r="C17" i="11"/>
  <c r="AX16" i="11"/>
  <c r="AX8" i="11"/>
  <c r="BU11" i="13"/>
  <c r="BB11" i="11"/>
  <c r="BQ7" i="13"/>
  <c r="AX7" i="11"/>
  <c r="D281" i="5"/>
  <c r="Q20" i="9"/>
  <c r="AA13" i="13"/>
  <c r="D13" i="11"/>
  <c r="BK31" i="13"/>
  <c r="AR20" i="11"/>
  <c r="BQ28" i="13"/>
  <c r="AX17" i="11"/>
  <c r="O4" i="11"/>
  <c r="AA26" i="9"/>
  <c r="E26" i="7"/>
  <c r="AA44" i="9"/>
  <c r="E44" i="7"/>
  <c r="W6" i="11"/>
  <c r="AR9" i="11"/>
  <c r="BD8" i="11"/>
  <c r="BD3" i="11"/>
  <c r="AF17" i="11"/>
  <c r="AF22" i="11"/>
  <c r="AF16" i="11"/>
  <c r="AF11" i="11"/>
  <c r="AF7" i="11"/>
  <c r="AE8" i="11"/>
  <c r="AA15" i="11"/>
  <c r="AB19" i="11"/>
  <c r="AB15" i="11"/>
  <c r="AB22" i="11"/>
  <c r="AB16" i="11"/>
  <c r="AB7" i="11"/>
  <c r="Y3" i="11"/>
  <c r="O22" i="11"/>
  <c r="R17" i="11"/>
  <c r="P17" i="11"/>
  <c r="O19" i="11"/>
  <c r="M18" i="11"/>
  <c r="AT10" i="11"/>
  <c r="M19" i="11"/>
  <c r="AQ10" i="11"/>
  <c r="AM11" i="11"/>
  <c r="AL18" i="11"/>
  <c r="D22" i="11"/>
  <c r="AN17" i="11"/>
  <c r="I6" i="11"/>
  <c r="G10" i="11"/>
  <c r="AL22" i="11"/>
  <c r="AL7" i="11"/>
  <c r="AP19" i="11"/>
  <c r="Z11" i="13"/>
  <c r="C11" i="11"/>
  <c r="F3" i="11"/>
  <c r="D9" i="11"/>
  <c r="M76" i="9"/>
  <c r="BM19" i="13" s="1"/>
  <c r="E475" i="5"/>
  <c r="E85" i="5"/>
  <c r="E19" i="7"/>
  <c r="AA19" i="9"/>
  <c r="AQ26" i="13"/>
  <c r="T15" i="11"/>
  <c r="BJ31" i="13"/>
  <c r="AQ20" i="11"/>
  <c r="D770" i="5"/>
  <c r="Q67" i="9"/>
  <c r="E482" i="6"/>
  <c r="K3" i="11"/>
  <c r="BK7" i="13"/>
  <c r="AR7" i="11"/>
  <c r="D573" i="5"/>
  <c r="E40" i="7"/>
  <c r="AA40" i="9"/>
  <c r="AW24" i="13" s="1"/>
  <c r="AA42" i="9"/>
  <c r="E42" i="7"/>
  <c r="U41" i="9"/>
  <c r="AQ25" i="13" s="1"/>
  <c r="E345" i="6"/>
  <c r="U11" i="11"/>
  <c r="P81" i="9"/>
  <c r="BP24" i="13" s="1"/>
  <c r="E458" i="6"/>
  <c r="Q91" i="9"/>
  <c r="BQ34" i="13" s="1"/>
  <c r="V9" i="11"/>
  <c r="W34" i="9"/>
  <c r="AS18" i="13" s="1"/>
  <c r="AA22" i="9"/>
  <c r="AA38" i="9"/>
  <c r="AW22" i="13" s="1"/>
  <c r="D125" i="5"/>
  <c r="D343" i="5"/>
  <c r="D571" i="5"/>
  <c r="D650" i="5"/>
  <c r="D723" i="5"/>
  <c r="E352" i="6"/>
  <c r="E374" i="6"/>
  <c r="V32" i="9"/>
  <c r="AR16" i="13" s="1"/>
  <c r="U19" i="11"/>
  <c r="E408" i="6"/>
  <c r="O85" i="9"/>
  <c r="E424" i="6"/>
  <c r="E442" i="6"/>
  <c r="BQ3" i="13"/>
  <c r="AX3" i="11"/>
  <c r="Q83" i="9"/>
  <c r="E498" i="6"/>
  <c r="AS30" i="13"/>
  <c r="V19" i="11"/>
  <c r="D89" i="7"/>
  <c r="D269" i="5"/>
  <c r="D575" i="5"/>
  <c r="D735" i="5"/>
  <c r="D91" i="6"/>
  <c r="U15" i="11"/>
  <c r="D386" i="6"/>
  <c r="AW3" i="11"/>
  <c r="BP30" i="13"/>
  <c r="AW19" i="11"/>
  <c r="AS3" i="13"/>
  <c r="V3" i="11"/>
  <c r="V10" i="11"/>
  <c r="E23" i="7"/>
  <c r="AA23" i="9"/>
  <c r="AW11" i="13"/>
  <c r="Z22" i="11"/>
  <c r="L2" i="13"/>
  <c r="D47" i="4"/>
  <c r="D47" i="5"/>
  <c r="D53" i="5"/>
  <c r="D612" i="5"/>
  <c r="D200" i="6"/>
  <c r="D234" i="6"/>
  <c r="D237" i="6"/>
  <c r="D318" i="6"/>
  <c r="BO12" i="13"/>
  <c r="AV12" i="11"/>
  <c r="BP8" i="13"/>
  <c r="AW8" i="11"/>
  <c r="D468" i="6"/>
  <c r="Q87" i="9"/>
  <c r="E502" i="6"/>
  <c r="D534" i="6"/>
  <c r="U21" i="9"/>
  <c r="E515" i="6"/>
  <c r="D200" i="7"/>
  <c r="D196" i="7"/>
  <c r="D40" i="8"/>
  <c r="D43" i="8"/>
  <c r="E21" i="8"/>
  <c r="N5" i="11"/>
  <c r="AK5" i="13"/>
  <c r="E173" i="7"/>
  <c r="S62" i="9"/>
  <c r="J5" i="11"/>
  <c r="AG5" i="13"/>
  <c r="AA5" i="13"/>
  <c r="D5" i="11"/>
  <c r="AQ5" i="11"/>
  <c r="BJ5" i="13"/>
  <c r="R62" i="9"/>
  <c r="E59" i="7"/>
  <c r="I286" i="6"/>
  <c r="I58" i="8"/>
  <c r="I210" i="6"/>
  <c r="K438" i="5"/>
  <c r="I362" i="5"/>
  <c r="F400" i="5"/>
  <c r="I438" i="6"/>
  <c r="G134" i="6"/>
  <c r="J286" i="6"/>
  <c r="F552" i="6"/>
  <c r="K58" i="5"/>
  <c r="K172" i="7"/>
  <c r="F248" i="5"/>
  <c r="G704" i="5"/>
  <c r="G210" i="5"/>
  <c r="J96" i="5"/>
  <c r="I58" i="5"/>
  <c r="H400" i="6"/>
  <c r="G552" i="5"/>
  <c r="G134" i="7"/>
  <c r="K96" i="6"/>
  <c r="J400" i="6"/>
  <c r="G58" i="5"/>
  <c r="F362" i="5"/>
  <c r="H172" i="6"/>
  <c r="J20" i="7"/>
  <c r="K134" i="5"/>
  <c r="I400" i="6"/>
  <c r="J590" i="5"/>
  <c r="J324" i="6"/>
  <c r="F742" i="5"/>
  <c r="I742" i="5"/>
  <c r="H628" i="6"/>
  <c r="I248" i="6"/>
  <c r="I96" i="6"/>
  <c r="G134" i="5"/>
  <c r="F666" i="5"/>
  <c r="I172" i="5"/>
  <c r="H58" i="7"/>
  <c r="G590" i="6"/>
  <c r="G400" i="5"/>
  <c r="I248" i="5"/>
  <c r="H172" i="5"/>
  <c r="I628" i="5"/>
  <c r="I590" i="6"/>
  <c r="G628" i="6"/>
  <c r="H590" i="5"/>
  <c r="H210" i="5"/>
  <c r="I134" i="7"/>
  <c r="H704" i="5"/>
  <c r="I324" i="5"/>
  <c r="G96" i="8"/>
  <c r="H286" i="5"/>
  <c r="F20" i="6"/>
  <c r="F134" i="5"/>
  <c r="G324" i="6"/>
  <c r="G742" i="5"/>
  <c r="K324" i="5"/>
  <c r="K476" i="6"/>
  <c r="I362" i="7"/>
  <c r="J324" i="5"/>
  <c r="I134" i="5"/>
  <c r="I476" i="6"/>
  <c r="G362" i="7"/>
  <c r="J362" i="6"/>
  <c r="I362" i="6"/>
  <c r="G96" i="5"/>
  <c r="J514" i="5"/>
  <c r="J210" i="5"/>
  <c r="I172" i="6"/>
  <c r="J704" i="5"/>
  <c r="H514" i="6"/>
  <c r="F134" i="7"/>
  <c r="G248" i="6"/>
  <c r="G628" i="5"/>
  <c r="F58" i="8"/>
  <c r="K248" i="6"/>
  <c r="H134" i="5"/>
  <c r="J96" i="7"/>
  <c r="J210" i="7"/>
  <c r="J362" i="5"/>
  <c r="J96" i="8"/>
  <c r="H134" i="7"/>
  <c r="G286" i="6"/>
  <c r="J172" i="6"/>
  <c r="J590" i="6"/>
  <c r="F96" i="6"/>
  <c r="K704" i="5"/>
  <c r="J286" i="7"/>
  <c r="K96" i="5"/>
  <c r="J628" i="5"/>
  <c r="F476" i="5"/>
  <c r="I552" i="6"/>
  <c r="I58" i="6"/>
  <c r="K20" i="6"/>
  <c r="J134" i="5"/>
  <c r="G438" i="5"/>
  <c r="K248" i="5"/>
  <c r="F96" i="7"/>
  <c r="I324" i="7"/>
  <c r="G58" i="7"/>
  <c r="K58" i="7"/>
  <c r="F96" i="5"/>
  <c r="K58" i="8"/>
  <c r="J172" i="7"/>
  <c r="I20" i="7"/>
  <c r="H210" i="6"/>
  <c r="F514" i="5"/>
  <c r="J286" i="5"/>
  <c r="K96" i="8"/>
  <c r="H210" i="7"/>
  <c r="G58" i="6"/>
  <c r="F324" i="6"/>
  <c r="K514" i="5"/>
  <c r="H58" i="8"/>
  <c r="I20" i="8"/>
  <c r="F552" i="5"/>
  <c r="G20" i="6"/>
  <c r="F20" i="7"/>
  <c r="K552" i="6"/>
  <c r="H286" i="7"/>
  <c r="K172" i="5"/>
  <c r="F324" i="7"/>
  <c r="F20" i="5"/>
  <c r="J666" i="5"/>
  <c r="I96" i="5"/>
  <c r="H400" i="5"/>
  <c r="G58" i="8"/>
  <c r="H324" i="5"/>
  <c r="F248" i="7"/>
  <c r="J438" i="6"/>
  <c r="G438" i="6"/>
  <c r="J248" i="7"/>
  <c r="H248" i="5"/>
  <c r="I96" i="8"/>
  <c r="G172" i="7"/>
  <c r="G362" i="6"/>
  <c r="I134" i="6"/>
  <c r="K552" i="5"/>
  <c r="G172" i="6"/>
  <c r="F438" i="5"/>
  <c r="F134" i="6"/>
  <c r="F58" i="7"/>
  <c r="K248" i="7"/>
  <c r="F210" i="7"/>
  <c r="H742" i="5"/>
  <c r="I514" i="6"/>
  <c r="I286" i="5"/>
  <c r="J248" i="6"/>
  <c r="K514" i="6"/>
  <c r="G514" i="6"/>
  <c r="J134" i="6"/>
  <c r="K742" i="5"/>
  <c r="J58" i="8"/>
  <c r="H134" i="6"/>
  <c r="H20" i="6"/>
  <c r="K20" i="8"/>
  <c r="I248" i="7"/>
  <c r="H58" i="5"/>
  <c r="H476" i="6"/>
  <c r="F172" i="6"/>
  <c r="F590" i="6"/>
  <c r="J20" i="8"/>
  <c r="G362" i="5"/>
  <c r="H96" i="6"/>
  <c r="G96" i="6"/>
  <c r="J20" i="6"/>
  <c r="G20" i="5"/>
  <c r="F628" i="6"/>
  <c r="J552" i="6"/>
  <c r="H248" i="6"/>
  <c r="K590" i="5"/>
  <c r="H628" i="5"/>
  <c r="H438" i="5"/>
  <c r="H172" i="7"/>
  <c r="I210" i="5"/>
  <c r="K438" i="6"/>
  <c r="F58" i="5"/>
  <c r="I514" i="5"/>
  <c r="G20" i="8"/>
  <c r="F20" i="8"/>
  <c r="J742" i="5"/>
  <c r="F286" i="7"/>
  <c r="H362" i="5"/>
  <c r="J476" i="6"/>
  <c r="F362" i="7"/>
  <c r="H362" i="6"/>
  <c r="K210" i="5"/>
  <c r="F286" i="6"/>
  <c r="G96" i="7"/>
  <c r="J400" i="5"/>
  <c r="G666" i="5"/>
  <c r="K324" i="6"/>
  <c r="H20" i="8"/>
  <c r="G400" i="6"/>
  <c r="I20" i="6"/>
  <c r="G476" i="6"/>
  <c r="G248" i="7"/>
  <c r="H362" i="7"/>
  <c r="I324" i="6"/>
  <c r="I96" i="7"/>
  <c r="J210" i="6"/>
  <c r="H58" i="6"/>
  <c r="J172" i="5"/>
  <c r="I210" i="7"/>
  <c r="K210" i="6"/>
  <c r="F58" i="6"/>
  <c r="G248" i="5"/>
  <c r="I20" i="5"/>
  <c r="K476" i="5"/>
  <c r="G286" i="7"/>
  <c r="I628" i="6"/>
  <c r="H666" i="5"/>
  <c r="G210" i="6"/>
  <c r="F172" i="7"/>
  <c r="H248" i="7"/>
  <c r="J134" i="7"/>
  <c r="G324" i="5"/>
  <c r="F210" i="5"/>
  <c r="K20" i="5"/>
  <c r="K172" i="6"/>
  <c r="K286" i="6"/>
  <c r="I172" i="7"/>
  <c r="G286" i="5"/>
  <c r="I666" i="5"/>
  <c r="G210" i="7"/>
  <c r="K590" i="6"/>
  <c r="H20" i="5"/>
  <c r="I58" i="7"/>
  <c r="K134" i="7"/>
  <c r="K134" i="6"/>
  <c r="J514" i="6"/>
  <c r="K58" i="6"/>
  <c r="J362" i="7"/>
  <c r="F324" i="5"/>
  <c r="F704" i="5"/>
  <c r="K286" i="7"/>
  <c r="H552" i="6"/>
  <c r="G172" i="5"/>
  <c r="K400" i="6"/>
  <c r="K666" i="5"/>
  <c r="K324" i="7"/>
  <c r="H96" i="8"/>
  <c r="K286" i="5"/>
  <c r="H286" i="6"/>
  <c r="J96" i="6"/>
  <c r="H514" i="5"/>
  <c r="H96" i="7"/>
  <c r="K400" i="5"/>
  <c r="F514" i="6"/>
  <c r="H438" i="6"/>
  <c r="I286" i="7"/>
  <c r="F362" i="6"/>
  <c r="J476" i="5"/>
  <c r="J552" i="5"/>
  <c r="F628" i="5"/>
  <c r="G514" i="5"/>
  <c r="F172" i="5"/>
  <c r="F286" i="5"/>
  <c r="F476" i="6"/>
  <c r="I590" i="5"/>
  <c r="J20" i="5"/>
  <c r="J58" i="7"/>
  <c r="J58" i="6"/>
  <c r="H324" i="7"/>
  <c r="K96" i="7"/>
  <c r="H20" i="7"/>
  <c r="K362" i="7"/>
  <c r="H552" i="5"/>
  <c r="I476" i="5"/>
  <c r="F400" i="6"/>
  <c r="J248" i="5"/>
  <c r="F590" i="5"/>
  <c r="F210" i="6"/>
  <c r="I704" i="5"/>
  <c r="H96" i="5"/>
  <c r="J58" i="5"/>
  <c r="G590" i="5"/>
  <c r="K628" i="6"/>
  <c r="J628" i="6"/>
  <c r="G552" i="6"/>
  <c r="I400" i="5"/>
  <c r="F438" i="6"/>
  <c r="I552" i="5"/>
  <c r="J438" i="5"/>
  <c r="H476" i="5"/>
  <c r="G476" i="5"/>
  <c r="F248" i="6"/>
  <c r="K362" i="6"/>
  <c r="F96" i="8"/>
  <c r="H590" i="6"/>
  <c r="K628" i="5"/>
  <c r="I438" i="5"/>
  <c r="G324" i="7"/>
  <c r="K20" i="7"/>
  <c r="H324" i="6"/>
  <c r="K362" i="5"/>
  <c r="K210" i="7"/>
  <c r="G20" i="7"/>
  <c r="J324" i="7"/>
  <c r="X7" i="11" l="1"/>
  <c r="BS6" i="13"/>
  <c r="AX14" i="11"/>
  <c r="P10" i="11"/>
  <c r="L10" i="11"/>
  <c r="Q62" i="9"/>
  <c r="AX5" i="11" s="1"/>
  <c r="AR13" i="11"/>
  <c r="BK5" i="13"/>
  <c r="AM9" i="11"/>
  <c r="I9" i="11"/>
  <c r="AO11" i="11"/>
  <c r="AO8" i="11"/>
  <c r="E187" i="6"/>
  <c r="E591" i="5"/>
  <c r="AW13" i="11"/>
  <c r="U13" i="11"/>
  <c r="AK13" i="11"/>
  <c r="F13" i="11"/>
  <c r="D10" i="11"/>
  <c r="AW9" i="13"/>
  <c r="F9" i="11"/>
  <c r="W7" i="11"/>
  <c r="BN5" i="13"/>
  <c r="P62" i="9"/>
  <c r="Z21" i="9"/>
  <c r="AV5" i="13" s="1"/>
  <c r="U62" i="9"/>
  <c r="BB5" i="11" s="1"/>
  <c r="E249" i="7"/>
  <c r="E97" i="8"/>
  <c r="E211" i="5"/>
  <c r="E62" i="9"/>
  <c r="R21" i="9"/>
  <c r="AN5" i="13" s="1"/>
  <c r="E379" i="6"/>
  <c r="V37" i="9"/>
  <c r="AR21" i="13" s="1"/>
  <c r="AD38" i="9"/>
  <c r="AZ22" i="13" s="1"/>
  <c r="E266" i="7"/>
  <c r="E265" i="6"/>
  <c r="AD37" i="9"/>
  <c r="AZ21" i="13" s="1"/>
  <c r="E151" i="6"/>
  <c r="E759" i="5"/>
  <c r="X37" i="9"/>
  <c r="AT21" i="13" s="1"/>
  <c r="E379" i="5"/>
  <c r="E492" i="6"/>
  <c r="E150" i="5"/>
  <c r="X36" i="9"/>
  <c r="AT20" i="13" s="1"/>
  <c r="E606" i="6"/>
  <c r="S35" i="9"/>
  <c r="AO19" i="13" s="1"/>
  <c r="E111" i="5"/>
  <c r="E570" i="5"/>
  <c r="E761" i="5"/>
  <c r="AC40" i="9"/>
  <c r="AY24" i="13" s="1"/>
  <c r="E154" i="7"/>
  <c r="E267" i="7"/>
  <c r="AE38" i="9"/>
  <c r="BA22" i="13" s="1"/>
  <c r="E304" i="7"/>
  <c r="H39" i="9"/>
  <c r="AD23" i="13" s="1"/>
  <c r="E267" i="5"/>
  <c r="D81" i="9"/>
  <c r="BD24" i="13" s="1"/>
  <c r="S80" i="9"/>
  <c r="BS23" i="13" s="1"/>
  <c r="E191" i="7"/>
  <c r="E648" i="5"/>
  <c r="W75" i="9"/>
  <c r="BW18" i="13" s="1"/>
  <c r="X33" i="9"/>
  <c r="AT17" i="13" s="1"/>
  <c r="E69" i="5"/>
  <c r="E563" i="6"/>
  <c r="E525" i="5"/>
  <c r="E68" i="7"/>
  <c r="R31" i="9"/>
  <c r="AN15" i="13" s="1"/>
  <c r="E610" i="6"/>
  <c r="E419" i="6"/>
  <c r="E38" i="8"/>
  <c r="AF38" i="9"/>
  <c r="BB22" i="13" s="1"/>
  <c r="AG7" i="13"/>
  <c r="J7" i="11"/>
  <c r="AK8" i="13"/>
  <c r="N8" i="11"/>
  <c r="AK13" i="13"/>
  <c r="N13" i="11"/>
  <c r="E12" i="11"/>
  <c r="AB12" i="13"/>
  <c r="AI30" i="13"/>
  <c r="L19" i="11"/>
  <c r="I88" i="9"/>
  <c r="V75" i="9"/>
  <c r="BV18" i="13" s="1"/>
  <c r="N63" i="9"/>
  <c r="S67" i="9"/>
  <c r="E109" i="6"/>
  <c r="E111" i="8"/>
  <c r="U76" i="9"/>
  <c r="BU19" i="13" s="1"/>
  <c r="E344" i="7"/>
  <c r="K47" i="9"/>
  <c r="J48" i="9"/>
  <c r="AF32" i="13" s="1"/>
  <c r="E441" i="5"/>
  <c r="E72" i="8"/>
  <c r="U88" i="9"/>
  <c r="E351" i="7"/>
  <c r="E266" i="6"/>
  <c r="S38" i="9"/>
  <c r="AO22" i="13" s="1"/>
  <c r="N92" i="9"/>
  <c r="BN35" i="13" s="1"/>
  <c r="E773" i="5"/>
  <c r="N52" i="9"/>
  <c r="AJ36" i="13" s="1"/>
  <c r="E90" i="6"/>
  <c r="E166" i="7"/>
  <c r="AC52" i="9"/>
  <c r="AY36" i="13" s="1"/>
  <c r="AB23" i="9"/>
  <c r="E99" i="7"/>
  <c r="E78" i="5"/>
  <c r="E40" i="9"/>
  <c r="AA24" i="13" s="1"/>
  <c r="BK30" i="13"/>
  <c r="AR19" i="11"/>
  <c r="AN27" i="13"/>
  <c r="Q16" i="11"/>
  <c r="AB46" i="9"/>
  <c r="E122" i="7"/>
  <c r="E126" i="8"/>
  <c r="W91" i="9"/>
  <c r="BW34" i="13" s="1"/>
  <c r="E90" i="8"/>
  <c r="AG52" i="9"/>
  <c r="BC36" i="13" s="1"/>
  <c r="AE44" i="9"/>
  <c r="E310" i="7"/>
  <c r="E319" i="6"/>
  <c r="T53" i="9"/>
  <c r="N48" i="9"/>
  <c r="AJ32" i="13" s="1"/>
  <c r="E86" i="6"/>
  <c r="AC48" i="9"/>
  <c r="AY32" i="13" s="1"/>
  <c r="E162" i="7"/>
  <c r="AJ28" i="13"/>
  <c r="M17" i="11"/>
  <c r="E102" i="7"/>
  <c r="AB26" i="9"/>
  <c r="E122" i="8"/>
  <c r="W87" i="9"/>
  <c r="E78" i="8"/>
  <c r="AG40" i="9"/>
  <c r="BC24" i="13" s="1"/>
  <c r="S25" i="9"/>
  <c r="E253" i="6"/>
  <c r="AC44" i="9"/>
  <c r="E158" i="7"/>
  <c r="D51" i="9"/>
  <c r="Z35" i="13" s="1"/>
  <c r="E51" i="5"/>
  <c r="E98" i="8"/>
  <c r="E564" i="5"/>
  <c r="P69" i="9"/>
  <c r="BP12" i="13" s="1"/>
  <c r="C14" i="11"/>
  <c r="E113" i="7"/>
  <c r="E341" i="6"/>
  <c r="E418" i="5"/>
  <c r="E74" i="8"/>
  <c r="AG36" i="9"/>
  <c r="BC20" i="13" s="1"/>
  <c r="Z29" i="9"/>
  <c r="E637" i="6"/>
  <c r="E485" i="6"/>
  <c r="Q70" i="9"/>
  <c r="E195" i="6"/>
  <c r="Q43" i="9"/>
  <c r="N23" i="9"/>
  <c r="E61" i="6"/>
  <c r="D43" i="9"/>
  <c r="E43" i="5"/>
  <c r="E592" i="6"/>
  <c r="E61" i="7"/>
  <c r="E601" i="6"/>
  <c r="AG32" i="9"/>
  <c r="BC16" i="13" s="1"/>
  <c r="E144" i="7"/>
  <c r="E100" i="6"/>
  <c r="T89" i="9"/>
  <c r="BT32" i="13" s="1"/>
  <c r="E238" i="7"/>
  <c r="W45" i="9"/>
  <c r="E539" i="6"/>
  <c r="E481" i="6"/>
  <c r="Q66" i="9"/>
  <c r="E156" i="6"/>
  <c r="P42" i="9"/>
  <c r="AI26" i="13"/>
  <c r="L15" i="11"/>
  <c r="E287" i="7"/>
  <c r="E329" i="5"/>
  <c r="E407" i="6"/>
  <c r="AN14" i="11"/>
  <c r="K71" i="9"/>
  <c r="BK14" i="13" s="1"/>
  <c r="E356" i="5"/>
  <c r="E127" i="8"/>
  <c r="W92" i="9"/>
  <c r="BW35" i="13" s="1"/>
  <c r="S51" i="9"/>
  <c r="AO35" i="13" s="1"/>
  <c r="E279" i="6"/>
  <c r="T81" i="9"/>
  <c r="BT24" i="13" s="1"/>
  <c r="E230" i="7"/>
  <c r="Q94" i="9"/>
  <c r="E509" i="6"/>
  <c r="P38" i="9"/>
  <c r="AL22" i="13" s="1"/>
  <c r="E152" i="6"/>
  <c r="AB47" i="9"/>
  <c r="E123" i="7"/>
  <c r="Z3" i="13"/>
  <c r="F27" i="9"/>
  <c r="E370" i="6"/>
  <c r="AT7" i="11"/>
  <c r="U25" i="9"/>
  <c r="AQ9" i="13" s="1"/>
  <c r="BO11" i="13"/>
  <c r="AL10" i="11"/>
  <c r="X6" i="11"/>
  <c r="I24" i="9"/>
  <c r="AD27" i="9"/>
  <c r="E106" i="8"/>
  <c r="E410" i="5"/>
  <c r="E264" i="7"/>
  <c r="L76" i="9"/>
  <c r="BL19" i="13" s="1"/>
  <c r="E757" i="5"/>
  <c r="E493" i="6"/>
  <c r="AQ16" i="11"/>
  <c r="E46" i="6"/>
  <c r="W64" i="9"/>
  <c r="E99" i="8"/>
  <c r="T69" i="9"/>
  <c r="E218" i="7"/>
  <c r="Q90" i="9"/>
  <c r="BQ33" i="13" s="1"/>
  <c r="E505" i="6"/>
  <c r="O88" i="9"/>
  <c r="E427" i="6"/>
  <c r="E119" i="7"/>
  <c r="AB43" i="9"/>
  <c r="E316" i="5"/>
  <c r="I50" i="9"/>
  <c r="AE34" i="13" s="1"/>
  <c r="E249" i="5"/>
  <c r="S11" i="11"/>
  <c r="AT12" i="11"/>
  <c r="BC11" i="11"/>
  <c r="E337" i="6"/>
  <c r="E528" i="5"/>
  <c r="AT6" i="11"/>
  <c r="E134" i="6"/>
  <c r="E443" i="6"/>
  <c r="AK10" i="11"/>
  <c r="T34" i="9"/>
  <c r="AP18" i="13" s="1"/>
  <c r="E227" i="6"/>
  <c r="E226" i="7"/>
  <c r="I36" i="9"/>
  <c r="AE20" i="13" s="1"/>
  <c r="D31" i="9"/>
  <c r="Z15" i="13" s="1"/>
  <c r="E190" i="7"/>
  <c r="E262" i="5"/>
  <c r="E62" i="6"/>
  <c r="E489" i="6"/>
  <c r="U92" i="9"/>
  <c r="BU35" i="13" s="1"/>
  <c r="E355" i="7"/>
  <c r="F32" i="9"/>
  <c r="AB16" i="13" s="1"/>
  <c r="E108" i="5"/>
  <c r="S50" i="9"/>
  <c r="AO34" i="13" s="1"/>
  <c r="E278" i="6"/>
  <c r="T38" i="9"/>
  <c r="AP22" i="13" s="1"/>
  <c r="E304" i="6"/>
  <c r="Q86" i="9"/>
  <c r="E501" i="6"/>
  <c r="U46" i="9"/>
  <c r="E350" i="6"/>
  <c r="E129" i="6"/>
  <c r="O53" i="9"/>
  <c r="AB39" i="9"/>
  <c r="AX23" i="13" s="1"/>
  <c r="E115" i="7"/>
  <c r="F21" i="9"/>
  <c r="E97" i="5"/>
  <c r="E34" i="6"/>
  <c r="E642" i="5"/>
  <c r="E375" i="5"/>
  <c r="T73" i="9"/>
  <c r="BT16" i="13" s="1"/>
  <c r="E222" i="7"/>
  <c r="E638" i="6"/>
  <c r="E298" i="7"/>
  <c r="E488" i="6"/>
  <c r="P14" i="11"/>
  <c r="E68" i="8"/>
  <c r="AB14" i="11"/>
  <c r="E336" i="7"/>
  <c r="D71" i="9"/>
  <c r="BD14" i="13" s="1"/>
  <c r="E70" i="5"/>
  <c r="E32" i="9"/>
  <c r="AA16" i="13" s="1"/>
  <c r="E372" i="5"/>
  <c r="J14" i="11"/>
  <c r="E259" i="6"/>
  <c r="E564" i="6"/>
  <c r="E297" i="5"/>
  <c r="E259" i="7"/>
  <c r="E260" i="7"/>
  <c r="H30" i="9"/>
  <c r="AD14" i="13" s="1"/>
  <c r="Z33" i="9"/>
  <c r="AV17" i="13" s="1"/>
  <c r="E641" i="6"/>
  <c r="W33" i="9"/>
  <c r="AS17" i="13" s="1"/>
  <c r="E527" i="6"/>
  <c r="Q33" i="9"/>
  <c r="AM17" i="13" s="1"/>
  <c r="E185" i="6"/>
  <c r="BF12" i="13"/>
  <c r="AM12" i="11"/>
  <c r="AK11" i="13"/>
  <c r="N11" i="11"/>
  <c r="S32" i="9"/>
  <c r="AO16" i="13" s="1"/>
  <c r="E75" i="6"/>
  <c r="V77" i="9"/>
  <c r="BV20" i="13" s="1"/>
  <c r="D37" i="9"/>
  <c r="Z21" i="13" s="1"/>
  <c r="E89" i="6"/>
  <c r="N51" i="9"/>
  <c r="AJ35" i="13" s="1"/>
  <c r="E686" i="5"/>
  <c r="L81" i="9"/>
  <c r="BL24" i="13" s="1"/>
  <c r="I43" i="9"/>
  <c r="E309" i="5"/>
  <c r="U84" i="9"/>
  <c r="E347" i="7"/>
  <c r="R82" i="9"/>
  <c r="BR25" i="13" s="1"/>
  <c r="E79" i="7"/>
  <c r="E238" i="6"/>
  <c r="R48" i="9"/>
  <c r="AN32" i="13" s="1"/>
  <c r="AE52" i="9"/>
  <c r="BA36" i="13" s="1"/>
  <c r="E318" i="7"/>
  <c r="E387" i="7"/>
  <c r="V86" i="9"/>
  <c r="U23" i="9"/>
  <c r="E327" i="6"/>
  <c r="BE28" i="13"/>
  <c r="AL17" i="11"/>
  <c r="E7" i="11"/>
  <c r="F62" i="9"/>
  <c r="AM5" i="11" s="1"/>
  <c r="E328" i="5"/>
  <c r="E261" i="6"/>
  <c r="E605" i="5"/>
  <c r="E607" i="5"/>
  <c r="S94" i="9"/>
  <c r="E205" i="7"/>
  <c r="Z49" i="9"/>
  <c r="AV33" i="13" s="1"/>
  <c r="E657" i="6"/>
  <c r="N47" i="9"/>
  <c r="E85" i="6"/>
  <c r="E343" i="7"/>
  <c r="U80" i="9"/>
  <c r="BU23" i="13" s="1"/>
  <c r="Q40" i="9"/>
  <c r="AM24" i="13" s="1"/>
  <c r="E192" i="6"/>
  <c r="I89" i="9"/>
  <c r="BI32" i="13" s="1"/>
  <c r="E580" i="5"/>
  <c r="V83" i="9"/>
  <c r="E384" i="7"/>
  <c r="E314" i="7"/>
  <c r="AE48" i="9"/>
  <c r="BA32" i="13" s="1"/>
  <c r="V82" i="9"/>
  <c r="BV25" i="13" s="1"/>
  <c r="E383" i="7"/>
  <c r="T39" i="9"/>
  <c r="AP23" i="13" s="1"/>
  <c r="E305" i="6"/>
  <c r="E695" i="5"/>
  <c r="L90" i="9"/>
  <c r="BL33" i="13" s="1"/>
  <c r="F6" i="11"/>
  <c r="E74" i="7"/>
  <c r="Q14" i="11"/>
  <c r="R78" i="9"/>
  <c r="BR21" i="13" s="1"/>
  <c r="S90" i="9"/>
  <c r="BS33" i="13" s="1"/>
  <c r="E201" i="7"/>
  <c r="W53" i="9"/>
  <c r="E547" i="6"/>
  <c r="N43" i="9"/>
  <c r="E81" i="6"/>
  <c r="K84" i="9"/>
  <c r="E651" i="5"/>
  <c r="E277" i="7"/>
  <c r="AD49" i="9"/>
  <c r="AZ33" i="13" s="1"/>
  <c r="E184" i="6"/>
  <c r="Q32" i="9"/>
  <c r="AM16" i="13" s="1"/>
  <c r="AE41" i="9"/>
  <c r="BA25" i="13" s="1"/>
  <c r="E307" i="7"/>
  <c r="E306" i="7"/>
  <c r="AE40" i="9"/>
  <c r="BA24" i="13" s="1"/>
  <c r="V70" i="9"/>
  <c r="E371" i="7"/>
  <c r="R51" i="9"/>
  <c r="AN35" i="13" s="1"/>
  <c r="E241" i="6"/>
  <c r="E370" i="5"/>
  <c r="E296" i="5"/>
  <c r="AE30" i="9"/>
  <c r="E226" i="5"/>
  <c r="E340" i="5"/>
  <c r="E531" i="6"/>
  <c r="S86" i="9"/>
  <c r="E197" i="7"/>
  <c r="N39" i="9"/>
  <c r="AJ23" i="13" s="1"/>
  <c r="E77" i="6"/>
  <c r="E278" i="5"/>
  <c r="H50" i="9"/>
  <c r="AD34" i="13" s="1"/>
  <c r="T86" i="9"/>
  <c r="E235" i="7"/>
  <c r="E546" i="6"/>
  <c r="W52" i="9"/>
  <c r="AS36" i="13" s="1"/>
  <c r="O43" i="9"/>
  <c r="E119" i="6"/>
  <c r="H49" i="9"/>
  <c r="AD33" i="13" s="1"/>
  <c r="E277" i="5"/>
  <c r="E75" i="8"/>
  <c r="AB36" i="9"/>
  <c r="AX20" i="13" s="1"/>
  <c r="E188" i="6"/>
  <c r="E193" i="7"/>
  <c r="S82" i="9"/>
  <c r="BS25" i="13" s="1"/>
  <c r="E162" i="6"/>
  <c r="P48" i="9"/>
  <c r="AL32" i="13" s="1"/>
  <c r="J79" i="9"/>
  <c r="BJ22" i="13" s="1"/>
  <c r="E608" i="5"/>
  <c r="E114" i="5"/>
  <c r="F38" i="9"/>
  <c r="AB22" i="13" s="1"/>
  <c r="T74" i="9"/>
  <c r="BT17" i="13" s="1"/>
  <c r="E223" i="7"/>
  <c r="W44" i="9"/>
  <c r="E538" i="6"/>
  <c r="E80" i="6"/>
  <c r="N42" i="9"/>
  <c r="E203" i="5"/>
  <c r="D92" i="9"/>
  <c r="BD35" i="13" s="1"/>
  <c r="T93" i="9"/>
  <c r="BT36" i="13" s="1"/>
  <c r="E242" i="7"/>
  <c r="S91" i="9"/>
  <c r="BS34" i="13" s="1"/>
  <c r="E202" i="7"/>
  <c r="H43" i="9"/>
  <c r="E271" i="5"/>
  <c r="F86" i="9"/>
  <c r="E387" i="5"/>
  <c r="BN26" i="13"/>
  <c r="AU15" i="11"/>
  <c r="R87" i="9"/>
  <c r="E84" i="7"/>
  <c r="P41" i="9"/>
  <c r="AL25" i="13" s="1"/>
  <c r="E155" i="6"/>
  <c r="I90" i="9"/>
  <c r="BI33" i="13" s="1"/>
  <c r="E581" i="5"/>
  <c r="E123" i="8"/>
  <c r="W88" i="9"/>
  <c r="T70" i="9"/>
  <c r="E219" i="7"/>
  <c r="O90" i="9"/>
  <c r="BO33" i="13" s="1"/>
  <c r="E429" i="6"/>
  <c r="N38" i="9"/>
  <c r="AJ22" i="13" s="1"/>
  <c r="E76" i="6"/>
  <c r="G46" i="9"/>
  <c r="E160" i="5"/>
  <c r="G44" i="9"/>
  <c r="E158" i="5"/>
  <c r="AA29" i="13"/>
  <c r="D18" i="11"/>
  <c r="E516" i="6"/>
  <c r="E639" i="5"/>
  <c r="E683" i="5"/>
  <c r="W93" i="9"/>
  <c r="BW36" i="13" s="1"/>
  <c r="E128" i="8"/>
  <c r="R83" i="9"/>
  <c r="E80" i="7"/>
  <c r="E771" i="5"/>
  <c r="N90" i="9"/>
  <c r="BN33" i="13" s="1"/>
  <c r="I86" i="9"/>
  <c r="E577" i="5"/>
  <c r="E120" i="8"/>
  <c r="W85" i="9"/>
  <c r="T29" i="9"/>
  <c r="E295" i="6"/>
  <c r="N85" i="9"/>
  <c r="E766" i="5"/>
  <c r="O38" i="9"/>
  <c r="AK22" i="13" s="1"/>
  <c r="E114" i="6"/>
  <c r="F51" i="9"/>
  <c r="AB35" i="13" s="1"/>
  <c r="E127" i="5"/>
  <c r="E488" i="5"/>
  <c r="L32" i="9"/>
  <c r="AH16" i="13" s="1"/>
  <c r="BM29" i="13"/>
  <c r="AT18" i="11"/>
  <c r="R75" i="9"/>
  <c r="BR18" i="13" s="1"/>
  <c r="E72" i="7"/>
  <c r="O44" i="9"/>
  <c r="E120" i="6"/>
  <c r="M85" i="9"/>
  <c r="E728" i="5"/>
  <c r="E374" i="5"/>
  <c r="F73" i="9"/>
  <c r="BF16" i="13" s="1"/>
  <c r="S81" i="9"/>
  <c r="BS24" i="13" s="1"/>
  <c r="E192" i="7"/>
  <c r="S52" i="9"/>
  <c r="AO36" i="13" s="1"/>
  <c r="E280" i="6"/>
  <c r="M84" i="9"/>
  <c r="E727" i="5"/>
  <c r="F33" i="9"/>
  <c r="AB17" i="13" s="1"/>
  <c r="E109" i="5"/>
  <c r="W79" i="9"/>
  <c r="BW22" i="13" s="1"/>
  <c r="E114" i="8"/>
  <c r="V51" i="9"/>
  <c r="AR35" i="13" s="1"/>
  <c r="E393" i="6"/>
  <c r="AE31" i="13"/>
  <c r="H21" i="11"/>
  <c r="H20" i="11"/>
  <c r="V6" i="11"/>
  <c r="AS6" i="13"/>
  <c r="AY8" i="13"/>
  <c r="AB8" i="11"/>
  <c r="BS11" i="13"/>
  <c r="AZ11" i="11"/>
  <c r="BN12" i="13"/>
  <c r="AU12" i="11"/>
  <c r="AO14" i="13"/>
  <c r="R14" i="11"/>
  <c r="AD9" i="13"/>
  <c r="G9" i="11"/>
  <c r="H5" i="11"/>
  <c r="AE5" i="13"/>
  <c r="BW4" i="13"/>
  <c r="BD4" i="11"/>
  <c r="E52" i="8"/>
  <c r="AF52" i="9"/>
  <c r="BB36" i="13" s="1"/>
  <c r="P68" i="9"/>
  <c r="E445" i="6"/>
  <c r="S84" i="9"/>
  <c r="E195" i="7"/>
  <c r="Z13" i="11"/>
  <c r="AA52" i="9"/>
  <c r="AW36" i="13" s="1"/>
  <c r="E52" i="9"/>
  <c r="AA36" i="13" s="1"/>
  <c r="Q22" i="11"/>
  <c r="AF48" i="9"/>
  <c r="BB32" i="13" s="1"/>
  <c r="E48" i="8"/>
  <c r="V52" i="9"/>
  <c r="AR36" i="13" s="1"/>
  <c r="E394" i="6"/>
  <c r="L72" i="9"/>
  <c r="BL15" i="13" s="1"/>
  <c r="E677" i="5"/>
  <c r="E382" i="5"/>
  <c r="F81" i="9"/>
  <c r="BF24" i="13" s="1"/>
  <c r="T60" i="9"/>
  <c r="E209" i="7"/>
  <c r="O42" i="9"/>
  <c r="E118" i="6"/>
  <c r="AF47" i="9"/>
  <c r="E47" i="8"/>
  <c r="AA39" i="9"/>
  <c r="AW23" i="13" s="1"/>
  <c r="E39" i="7"/>
  <c r="E125" i="6"/>
  <c r="O49" i="9"/>
  <c r="AK33" i="13" s="1"/>
  <c r="J85" i="9"/>
  <c r="E614" i="5"/>
  <c r="E89" i="9"/>
  <c r="BE32" i="13" s="1"/>
  <c r="E238" i="5"/>
  <c r="D49" i="9"/>
  <c r="Z33" i="13" s="1"/>
  <c r="E49" i="5"/>
  <c r="P64" i="9"/>
  <c r="E441" i="6"/>
  <c r="E257" i="6"/>
  <c r="S29" i="9"/>
  <c r="I92" i="9"/>
  <c r="BI35" i="13" s="1"/>
  <c r="E583" i="5"/>
  <c r="E407" i="5"/>
  <c r="G68" i="9"/>
  <c r="G42" i="9"/>
  <c r="E156" i="5"/>
  <c r="AF49" i="9"/>
  <c r="BB33" i="13" s="1"/>
  <c r="E49" i="8"/>
  <c r="Z45" i="9"/>
  <c r="E653" i="6"/>
  <c r="Q51" i="9"/>
  <c r="AM35" i="13" s="1"/>
  <c r="E203" i="6"/>
  <c r="L44" i="9"/>
  <c r="E500" i="5"/>
  <c r="E44" i="9"/>
  <c r="E82" i="5"/>
  <c r="AE37" i="13"/>
  <c r="H22" i="11"/>
  <c r="S53" i="9"/>
  <c r="E281" i="6"/>
  <c r="J6" i="11"/>
  <c r="T28" i="9"/>
  <c r="E295" i="5"/>
  <c r="BA11" i="11"/>
  <c r="E57" i="7"/>
  <c r="AO22" i="11"/>
  <c r="E531" i="5"/>
  <c r="E78" i="9"/>
  <c r="BE21" i="13" s="1"/>
  <c r="M19" i="9"/>
  <c r="E174" i="7"/>
  <c r="E22" i="8"/>
  <c r="Q8" i="11"/>
  <c r="E748" i="5"/>
  <c r="E521" i="6"/>
  <c r="L28" i="9"/>
  <c r="E107" i="5"/>
  <c r="E450" i="5"/>
  <c r="L37" i="9"/>
  <c r="AH21" i="13" s="1"/>
  <c r="E220" i="6"/>
  <c r="E682" i="5"/>
  <c r="E226" i="6"/>
  <c r="E529" i="6"/>
  <c r="E492" i="5"/>
  <c r="AN19" i="11"/>
  <c r="AF44" i="9"/>
  <c r="E44" i="8"/>
  <c r="T50" i="9"/>
  <c r="AP34" i="13" s="1"/>
  <c r="E316" i="6"/>
  <c r="K91" i="9"/>
  <c r="BK34" i="13" s="1"/>
  <c r="E658" i="5"/>
  <c r="J47" i="9"/>
  <c r="E351" i="5"/>
  <c r="E194" i="7"/>
  <c r="S83" i="9"/>
  <c r="R23" i="9"/>
  <c r="E213" i="6"/>
  <c r="E87" i="6"/>
  <c r="N49" i="9"/>
  <c r="AJ33" i="13" s="1"/>
  <c r="AF39" i="9"/>
  <c r="BB23" i="13" s="1"/>
  <c r="E39" i="8"/>
  <c r="W48" i="9"/>
  <c r="AS32" i="13" s="1"/>
  <c r="E542" i="6"/>
  <c r="O92" i="9"/>
  <c r="BO35" i="13" s="1"/>
  <c r="E431" i="6"/>
  <c r="O41" i="9"/>
  <c r="AK25" i="13" s="1"/>
  <c r="E117" i="6"/>
  <c r="L50" i="9"/>
  <c r="AH34" i="13" s="1"/>
  <c r="E506" i="5"/>
  <c r="E69" i="9"/>
  <c r="E218" i="5"/>
  <c r="D45" i="9"/>
  <c r="E45" i="5"/>
  <c r="O91" i="9"/>
  <c r="BO34" i="13" s="1"/>
  <c r="E430" i="6"/>
  <c r="Q52" i="9"/>
  <c r="AM36" i="13" s="1"/>
  <c r="E204" i="6"/>
  <c r="E509" i="5"/>
  <c r="L53" i="9"/>
  <c r="G38" i="9"/>
  <c r="AC22" i="13" s="1"/>
  <c r="E152" i="5"/>
  <c r="AF45" i="9"/>
  <c r="E45" i="8"/>
  <c r="Q47" i="9"/>
  <c r="E199" i="6"/>
  <c r="Q42" i="9"/>
  <c r="E194" i="6"/>
  <c r="T40" i="9"/>
  <c r="AP24" i="13" s="1"/>
  <c r="E306" i="6"/>
  <c r="S47" i="9"/>
  <c r="E275" i="6"/>
  <c r="BU5" i="13"/>
  <c r="AD8" i="11"/>
  <c r="AD3" i="11"/>
  <c r="E134" i="7"/>
  <c r="X11" i="11"/>
  <c r="E185" i="7"/>
  <c r="E287" i="5"/>
  <c r="E250" i="7"/>
  <c r="E253" i="5"/>
  <c r="E254" i="7"/>
  <c r="AE28" i="9"/>
  <c r="BA12" i="13" s="1"/>
  <c r="E219" i="5"/>
  <c r="M74" i="9"/>
  <c r="BM17" i="13" s="1"/>
  <c r="E264" i="6"/>
  <c r="E265" i="5"/>
  <c r="G76" i="9"/>
  <c r="BG19" i="13" s="1"/>
  <c r="E150" i="6"/>
  <c r="E491" i="5"/>
  <c r="AF32" i="9"/>
  <c r="BB16" i="13" s="1"/>
  <c r="E32" i="8"/>
  <c r="AA24" i="9"/>
  <c r="E24" i="7"/>
  <c r="T46" i="9"/>
  <c r="E312" i="6"/>
  <c r="R85" i="9"/>
  <c r="E82" i="7"/>
  <c r="Q50" i="9"/>
  <c r="AM34" i="13" s="1"/>
  <c r="E202" i="6"/>
  <c r="M44" i="9"/>
  <c r="E44" i="6"/>
  <c r="V84" i="9"/>
  <c r="E385" i="7"/>
  <c r="T94" i="9"/>
  <c r="E243" i="7"/>
  <c r="O84" i="9"/>
  <c r="E423" i="6"/>
  <c r="N84" i="9"/>
  <c r="E765" i="5"/>
  <c r="L38" i="9"/>
  <c r="AH22" i="13" s="1"/>
  <c r="E494" i="5"/>
  <c r="O60" i="9"/>
  <c r="E399" i="6"/>
  <c r="E163" i="6"/>
  <c r="P49" i="9"/>
  <c r="AL33" i="13" s="1"/>
  <c r="E497" i="5"/>
  <c r="L41" i="9"/>
  <c r="AH25" i="13" s="1"/>
  <c r="E129" i="5"/>
  <c r="F53" i="9"/>
  <c r="E41" i="8"/>
  <c r="AF41" i="9"/>
  <c r="BB25" i="13" s="1"/>
  <c r="R90" i="9"/>
  <c r="BR33" i="13" s="1"/>
  <c r="E87" i="7"/>
  <c r="P63" i="9"/>
  <c r="E440" i="6"/>
  <c r="P52" i="9"/>
  <c r="AL36" i="13" s="1"/>
  <c r="E166" i="6"/>
  <c r="AU31" i="13"/>
  <c r="X20" i="11"/>
  <c r="O46" i="9"/>
  <c r="E122" i="6"/>
  <c r="E135" i="5"/>
  <c r="E138" i="7"/>
  <c r="W67" i="9"/>
  <c r="BW10" i="13" s="1"/>
  <c r="E179" i="7"/>
  <c r="E217" i="7"/>
  <c r="E258" i="6"/>
  <c r="E450" i="6"/>
  <c r="D76" i="9"/>
  <c r="BD19" i="13" s="1"/>
  <c r="E111" i="7"/>
  <c r="Q76" i="9"/>
  <c r="BQ19" i="13" s="1"/>
  <c r="E394" i="7"/>
  <c r="V93" i="9"/>
  <c r="BV36" i="13" s="1"/>
  <c r="T42" i="9"/>
  <c r="E308" i="6"/>
  <c r="E61" i="5"/>
  <c r="E23" i="9"/>
  <c r="E62" i="7"/>
  <c r="R65" i="9"/>
  <c r="Q39" i="9"/>
  <c r="AM23" i="13" s="1"/>
  <c r="E191" i="6"/>
  <c r="G28" i="9"/>
  <c r="E142" i="5"/>
  <c r="AE51" i="9"/>
  <c r="BA35" i="13" s="1"/>
  <c r="E317" i="7"/>
  <c r="T83" i="9"/>
  <c r="E232" i="7"/>
  <c r="P92" i="9"/>
  <c r="BP35" i="13" s="1"/>
  <c r="E469" i="6"/>
  <c r="D80" i="9"/>
  <c r="BD23" i="13" s="1"/>
  <c r="E191" i="5"/>
  <c r="W80" i="9"/>
  <c r="BW23" i="13" s="1"/>
  <c r="E115" i="8"/>
  <c r="V50" i="9"/>
  <c r="AR34" i="13" s="1"/>
  <c r="E392" i="6"/>
  <c r="P33" i="9"/>
  <c r="AL17" i="13" s="1"/>
  <c r="E147" i="6"/>
  <c r="K40" i="9"/>
  <c r="AG24" i="13" s="1"/>
  <c r="E458" i="5"/>
  <c r="J53" i="9"/>
  <c r="E357" i="5"/>
  <c r="F45" i="9"/>
  <c r="E121" i="5"/>
  <c r="V94" i="9"/>
  <c r="E395" i="7"/>
  <c r="R74" i="9"/>
  <c r="BR17" i="13" s="1"/>
  <c r="E71" i="7"/>
  <c r="E395" i="6"/>
  <c r="V53" i="9"/>
  <c r="E51" i="8"/>
  <c r="AF51" i="9"/>
  <c r="BB35" i="13" s="1"/>
  <c r="J89" i="9"/>
  <c r="BJ32" i="13" s="1"/>
  <c r="E618" i="5"/>
  <c r="G80" i="9"/>
  <c r="BG23" i="13" s="1"/>
  <c r="E419" i="5"/>
  <c r="J87" i="9"/>
  <c r="E616" i="5"/>
  <c r="AF30" i="13"/>
  <c r="I19" i="11"/>
  <c r="AN12" i="11"/>
  <c r="H69" i="9"/>
  <c r="BH12" i="13" s="1"/>
  <c r="E96" i="8"/>
  <c r="U63" i="9"/>
  <c r="E214" i="6"/>
  <c r="E330" i="7"/>
  <c r="D12" i="11"/>
  <c r="E750" i="5"/>
  <c r="E183" i="7"/>
  <c r="E33" i="7"/>
  <c r="E417" i="5"/>
  <c r="W89" i="9"/>
  <c r="BW32" i="13" s="1"/>
  <c r="E124" i="8"/>
  <c r="U89" i="9"/>
  <c r="BU32" i="13" s="1"/>
  <c r="E352" i="7"/>
  <c r="P93" i="9"/>
  <c r="BP36" i="13" s="1"/>
  <c r="E470" i="6"/>
  <c r="S39" i="9"/>
  <c r="AO23" i="13" s="1"/>
  <c r="E267" i="6"/>
  <c r="E615" i="5"/>
  <c r="J86" i="9"/>
  <c r="V89" i="9"/>
  <c r="BV32" i="13" s="1"/>
  <c r="E390" i="7"/>
  <c r="W29" i="9"/>
  <c r="E523" i="6"/>
  <c r="E175" i="6"/>
  <c r="Q23" i="9"/>
  <c r="E123" i="5"/>
  <c r="F47" i="9"/>
  <c r="T79" i="9"/>
  <c r="BT22" i="13" s="1"/>
  <c r="E228" i="7"/>
  <c r="P84" i="9"/>
  <c r="E461" i="6"/>
  <c r="T41" i="9"/>
  <c r="AP25" i="13" s="1"/>
  <c r="E307" i="6"/>
  <c r="M87" i="9"/>
  <c r="E730" i="5"/>
  <c r="G50" i="9"/>
  <c r="AC34" i="13" s="1"/>
  <c r="E164" i="5"/>
  <c r="W94" i="9"/>
  <c r="E129" i="8"/>
  <c r="Z42" i="9"/>
  <c r="E650" i="6"/>
  <c r="V39" i="9"/>
  <c r="AR23" i="13" s="1"/>
  <c r="E381" i="6"/>
  <c r="N87" i="9"/>
  <c r="E768" i="5"/>
  <c r="I48" i="9"/>
  <c r="AE32" i="13" s="1"/>
  <c r="E314" i="5"/>
  <c r="W90" i="9"/>
  <c r="BW33" i="13" s="1"/>
  <c r="E125" i="8"/>
  <c r="AA49" i="9"/>
  <c r="AW33" i="13" s="1"/>
  <c r="E49" i="7"/>
  <c r="V38" i="9"/>
  <c r="AR22" i="13" s="1"/>
  <c r="E380" i="6"/>
  <c r="E88" i="6"/>
  <c r="N50" i="9"/>
  <c r="AJ34" i="13" s="1"/>
  <c r="O89" i="9"/>
  <c r="BO32" i="13" s="1"/>
  <c r="E428" i="6"/>
  <c r="AD41" i="9"/>
  <c r="AZ25" i="13" s="1"/>
  <c r="E269" i="7"/>
  <c r="E76" i="5"/>
  <c r="E38" i="9"/>
  <c r="AA22" i="13" s="1"/>
  <c r="G49" i="9"/>
  <c r="AC33" i="13" s="1"/>
  <c r="E163" i="5"/>
  <c r="AO13" i="11"/>
  <c r="H84" i="9"/>
  <c r="W9" i="11"/>
  <c r="D62" i="9"/>
  <c r="AC5" i="13"/>
  <c r="E107" i="8"/>
  <c r="O78" i="9"/>
  <c r="BO21" i="13" s="1"/>
  <c r="E721" i="5"/>
  <c r="W82" i="9"/>
  <c r="BW25" i="13" s="1"/>
  <c r="E117" i="8"/>
  <c r="AE29" i="9"/>
  <c r="E295" i="7"/>
  <c r="R39" i="9"/>
  <c r="AN23" i="13" s="1"/>
  <c r="E229" i="6"/>
  <c r="I94" i="9"/>
  <c r="E585" i="5"/>
  <c r="V85" i="9"/>
  <c r="E386" i="7"/>
  <c r="E153" i="6"/>
  <c r="P39" i="9"/>
  <c r="AL23" i="13" s="1"/>
  <c r="W81" i="9"/>
  <c r="BW24" i="13" s="1"/>
  <c r="E116" i="8"/>
  <c r="P80" i="9"/>
  <c r="BP23" i="13" s="1"/>
  <c r="E457" i="6"/>
  <c r="E232" i="6"/>
  <c r="R42" i="9"/>
  <c r="J42" i="9"/>
  <c r="E346" i="5"/>
  <c r="U94" i="9"/>
  <c r="E357" i="7"/>
  <c r="U51" i="9"/>
  <c r="AQ35" i="13" s="1"/>
  <c r="E355" i="6"/>
  <c r="L86" i="9"/>
  <c r="E691" i="5"/>
  <c r="K24" i="9"/>
  <c r="E442" i="5"/>
  <c r="E121" i="8"/>
  <c r="W86" i="9"/>
  <c r="AD53" i="9"/>
  <c r="E281" i="7"/>
  <c r="AA45" i="9"/>
  <c r="E45" i="7"/>
  <c r="V26" i="9"/>
  <c r="E368" i="6"/>
  <c r="N70" i="9"/>
  <c r="E751" i="5"/>
  <c r="T82" i="9"/>
  <c r="BT25" i="13" s="1"/>
  <c r="E231" i="7"/>
  <c r="AF53" i="9"/>
  <c r="E53" i="8"/>
  <c r="AX28" i="13"/>
  <c r="AA17" i="11"/>
  <c r="S8" i="11"/>
  <c r="BB8" i="11"/>
  <c r="AA13" i="11"/>
  <c r="AF6" i="11"/>
  <c r="V20" i="9"/>
  <c r="AB31" i="9"/>
  <c r="AX15" i="13" s="1"/>
  <c r="E529" i="5"/>
  <c r="P78" i="9"/>
  <c r="BP21" i="13" s="1"/>
  <c r="E105" i="8"/>
  <c r="W70" i="9"/>
  <c r="R93" i="9"/>
  <c r="BR36" i="13" s="1"/>
  <c r="E90" i="7"/>
  <c r="N81" i="9"/>
  <c r="BN24" i="13" s="1"/>
  <c r="E762" i="5"/>
  <c r="L47" i="9"/>
  <c r="E503" i="5"/>
  <c r="AD45" i="9"/>
  <c r="E273" i="7"/>
  <c r="O81" i="9"/>
  <c r="BO24" i="13" s="1"/>
  <c r="E420" i="6"/>
  <c r="E126" i="6"/>
  <c r="O50" i="9"/>
  <c r="AK34" i="13" s="1"/>
  <c r="AD44" i="9"/>
  <c r="E272" i="7"/>
  <c r="AA47" i="9"/>
  <c r="E47" i="7"/>
  <c r="E197" i="6"/>
  <c r="Q45" i="9"/>
  <c r="K94" i="9"/>
  <c r="E661" i="5"/>
  <c r="H45" i="9"/>
  <c r="E273" i="5"/>
  <c r="E278" i="7"/>
  <c r="AD50" i="9"/>
  <c r="AZ34" i="13" s="1"/>
  <c r="Y38" i="9"/>
  <c r="AU22" i="13" s="1"/>
  <c r="E608" i="6"/>
  <c r="E310" i="6"/>
  <c r="T44" i="9"/>
  <c r="E431" i="5"/>
  <c r="G92" i="9"/>
  <c r="BG35" i="13" s="1"/>
  <c r="W83" i="9"/>
  <c r="E118" i="8"/>
  <c r="AD28" i="9"/>
  <c r="E256" i="7"/>
  <c r="AA41" i="9"/>
  <c r="AW25" i="13" s="1"/>
  <c r="E41" i="7"/>
  <c r="T43" i="9"/>
  <c r="E309" i="6"/>
  <c r="J91" i="9"/>
  <c r="BJ34" i="13" s="1"/>
  <c r="E620" i="5"/>
  <c r="AG31" i="13"/>
  <c r="J21" i="11"/>
  <c r="J20" i="11"/>
  <c r="AX5" i="13"/>
  <c r="AA5" i="11"/>
  <c r="AA8" i="13"/>
  <c r="D8" i="11"/>
  <c r="AO10" i="13"/>
  <c r="R10" i="11"/>
  <c r="AK14" i="13"/>
  <c r="N14" i="11"/>
  <c r="E325" i="6"/>
  <c r="AL3" i="13"/>
  <c r="H20" i="9"/>
  <c r="AD4" i="13" s="1"/>
  <c r="E288" i="7"/>
  <c r="E139" i="6"/>
  <c r="T26" i="9"/>
  <c r="AP10" i="13" s="1"/>
  <c r="E31" i="6"/>
  <c r="T33" i="9"/>
  <c r="AP17" i="13" s="1"/>
  <c r="E376" i="5"/>
  <c r="E643" i="5"/>
  <c r="W77" i="9"/>
  <c r="BW20" i="13" s="1"/>
  <c r="E487" i="6"/>
  <c r="U35" i="9"/>
  <c r="AQ19" i="13" s="1"/>
  <c r="E301" i="6"/>
  <c r="E301" i="5"/>
  <c r="E230" i="6"/>
  <c r="R40" i="9"/>
  <c r="AN24" i="13" s="1"/>
  <c r="I81" i="9"/>
  <c r="BI24" i="13" s="1"/>
  <c r="E572" i="5"/>
  <c r="J51" i="9"/>
  <c r="AF35" i="13" s="1"/>
  <c r="E355" i="5"/>
  <c r="E198" i="7"/>
  <c r="S87" i="9"/>
  <c r="P83" i="9"/>
  <c r="E460" i="6"/>
  <c r="E269" i="6"/>
  <c r="S41" i="9"/>
  <c r="AO25" i="13" s="1"/>
  <c r="O47" i="9"/>
  <c r="E123" i="6"/>
  <c r="J68" i="9"/>
  <c r="E597" i="5"/>
  <c r="E298" i="5"/>
  <c r="I32" i="9"/>
  <c r="AE16" i="13" s="1"/>
  <c r="T91" i="9"/>
  <c r="BT34" i="13" s="1"/>
  <c r="E240" i="7"/>
  <c r="M45" i="9"/>
  <c r="E45" i="6"/>
  <c r="F43" i="9"/>
  <c r="E119" i="5"/>
  <c r="D41" i="9"/>
  <c r="Z25" i="13" s="1"/>
  <c r="E41" i="5"/>
  <c r="T45" i="9"/>
  <c r="E311" i="6"/>
  <c r="I42" i="9"/>
  <c r="E308" i="5"/>
  <c r="BH31" i="13"/>
  <c r="AO20" i="11"/>
  <c r="E211" i="7"/>
  <c r="BD9" i="11"/>
  <c r="V11" i="11"/>
  <c r="E110" i="7"/>
  <c r="AA35" i="9"/>
  <c r="AW19" i="13" s="1"/>
  <c r="AD35" i="9"/>
  <c r="AZ19" i="13" s="1"/>
  <c r="E106" i="6"/>
  <c r="M37" i="9"/>
  <c r="AI21" i="13" s="1"/>
  <c r="G77" i="9"/>
  <c r="BG20" i="13" s="1"/>
  <c r="T84" i="9"/>
  <c r="E233" i="7"/>
  <c r="R25" i="9"/>
  <c r="E215" i="6"/>
  <c r="AF23" i="9"/>
  <c r="E23" i="8"/>
  <c r="R89" i="9"/>
  <c r="BR32" i="13" s="1"/>
  <c r="E86" i="7"/>
  <c r="V43" i="9"/>
  <c r="E385" i="6"/>
  <c r="E255" i="6"/>
  <c r="S27" i="9"/>
  <c r="T88" i="9"/>
  <c r="E237" i="7"/>
  <c r="T80" i="9"/>
  <c r="BT23" i="13" s="1"/>
  <c r="E229" i="7"/>
  <c r="P88" i="9"/>
  <c r="E465" i="6"/>
  <c r="U50" i="9"/>
  <c r="AQ34" i="13" s="1"/>
  <c r="E354" i="6"/>
  <c r="M33" i="9"/>
  <c r="AI17" i="13" s="1"/>
  <c r="E33" i="6"/>
  <c r="E349" i="5"/>
  <c r="J45" i="9"/>
  <c r="F39" i="9"/>
  <c r="AB23" i="13" s="1"/>
  <c r="E115" i="5"/>
  <c r="D94" i="9"/>
  <c r="E205" i="5"/>
  <c r="D29" i="9"/>
  <c r="E29" i="5"/>
  <c r="E162" i="5"/>
  <c r="G48" i="9"/>
  <c r="AC32" i="13" s="1"/>
  <c r="E440" i="5"/>
  <c r="E25" i="7"/>
  <c r="E261" i="7"/>
  <c r="E377" i="6"/>
  <c r="R81" i="9"/>
  <c r="BR24" i="13" s="1"/>
  <c r="E78" i="7"/>
  <c r="E318" i="5"/>
  <c r="I52" i="9"/>
  <c r="AE36" i="13" s="1"/>
  <c r="R80" i="9"/>
  <c r="BR23" i="13" s="1"/>
  <c r="E77" i="7"/>
  <c r="R32" i="9"/>
  <c r="AN16" i="13" s="1"/>
  <c r="E222" i="6"/>
  <c r="E501" i="5"/>
  <c r="L45" i="9"/>
  <c r="E279" i="5"/>
  <c r="H51" i="9"/>
  <c r="AD35" i="13" s="1"/>
  <c r="T85" i="9"/>
  <c r="E234" i="7"/>
  <c r="M79" i="9"/>
  <c r="BM22" i="13" s="1"/>
  <c r="E722" i="5"/>
  <c r="E392" i="7"/>
  <c r="V91" i="9"/>
  <c r="BV34" i="13" s="1"/>
  <c r="X51" i="9"/>
  <c r="AT35" i="13" s="1"/>
  <c r="E583" i="6"/>
  <c r="N86" i="9"/>
  <c r="E767" i="5"/>
  <c r="E304" i="5"/>
  <c r="I38" i="9"/>
  <c r="AE22" i="13" s="1"/>
  <c r="E193" i="5"/>
  <c r="D82" i="9"/>
  <c r="BD25" i="13" s="1"/>
  <c r="F48" i="9"/>
  <c r="AB32" i="13" s="1"/>
  <c r="E124" i="5"/>
  <c r="E97" i="7"/>
  <c r="E62" i="5"/>
  <c r="E254" i="6"/>
  <c r="E334" i="7"/>
  <c r="E109" i="8"/>
  <c r="V90" i="9"/>
  <c r="BV33" i="13" s="1"/>
  <c r="E391" i="7"/>
  <c r="T48" i="9"/>
  <c r="AP32" i="13" s="1"/>
  <c r="E314" i="6"/>
  <c r="P32" i="9"/>
  <c r="AL16" i="13" s="1"/>
  <c r="E146" i="6"/>
  <c r="AE45" i="9"/>
  <c r="E311" i="7"/>
  <c r="AA50" i="9"/>
  <c r="AW34" i="13" s="1"/>
  <c r="E50" i="7"/>
  <c r="U38" i="9"/>
  <c r="AQ22" i="13" s="1"/>
  <c r="E342" i="6"/>
  <c r="N32" i="9"/>
  <c r="AJ16" i="13" s="1"/>
  <c r="E70" i="6"/>
  <c r="H47" i="9"/>
  <c r="E275" i="5"/>
  <c r="R79" i="9"/>
  <c r="BR22" i="13" s="1"/>
  <c r="E76" i="7"/>
  <c r="W42" i="9"/>
  <c r="E536" i="6"/>
  <c r="E699" i="5"/>
  <c r="L94" i="9"/>
  <c r="V81" i="9"/>
  <c r="BV24" i="13" s="1"/>
  <c r="E382" i="7"/>
  <c r="X47" i="9"/>
  <c r="E579" i="6"/>
  <c r="T49" i="9"/>
  <c r="AP33" i="13" s="1"/>
  <c r="E315" i="6"/>
  <c r="E51" i="9"/>
  <c r="AA35" i="13" s="1"/>
  <c r="E89" i="5"/>
  <c r="E144" i="5"/>
  <c r="G30" i="9"/>
  <c r="E120" i="5"/>
  <c r="F44" i="9"/>
  <c r="V80" i="9"/>
  <c r="BV23" i="13" s="1"/>
  <c r="E381" i="7"/>
  <c r="W41" i="9"/>
  <c r="AS25" i="13" s="1"/>
  <c r="E535" i="6"/>
  <c r="S49" i="9"/>
  <c r="AO33" i="13" s="1"/>
  <c r="E277" i="6"/>
  <c r="E98" i="6"/>
  <c r="O22" i="9"/>
  <c r="E498" i="5"/>
  <c r="L42" i="9"/>
  <c r="E261" i="5"/>
  <c r="H33" i="9"/>
  <c r="AD17" i="13" s="1"/>
  <c r="M91" i="9"/>
  <c r="BM34" i="13" s="1"/>
  <c r="E734" i="5"/>
  <c r="F83" i="9"/>
  <c r="E384" i="5"/>
  <c r="P86" i="9"/>
  <c r="E463" i="6"/>
  <c r="I83" i="9"/>
  <c r="E574" i="5"/>
  <c r="X43" i="9"/>
  <c r="E575" i="6"/>
  <c r="O87" i="9"/>
  <c r="E426" i="6"/>
  <c r="S46" i="9"/>
  <c r="E274" i="6"/>
  <c r="E610" i="5"/>
  <c r="J81" i="9"/>
  <c r="BJ24" i="13" s="1"/>
  <c r="E39" i="9"/>
  <c r="AA23" i="13" s="1"/>
  <c r="E77" i="5"/>
  <c r="E333" i="7"/>
  <c r="U70" i="9"/>
  <c r="S45" i="9"/>
  <c r="E273" i="6"/>
  <c r="D84" i="9"/>
  <c r="E195" i="5"/>
  <c r="E661" i="6"/>
  <c r="Z53" i="9"/>
  <c r="E317" i="6"/>
  <c r="T51" i="9"/>
  <c r="AP35" i="13" s="1"/>
  <c r="E365" i="5"/>
  <c r="F64" i="9"/>
  <c r="AE53" i="9"/>
  <c r="E319" i="7"/>
  <c r="R88" i="9"/>
  <c r="E85" i="7"/>
  <c r="X39" i="9"/>
  <c r="AT23" i="13" s="1"/>
  <c r="E571" i="6"/>
  <c r="R41" i="9"/>
  <c r="AN25" i="13" s="1"/>
  <c r="E231" i="6"/>
  <c r="E27" i="9"/>
  <c r="E65" i="5"/>
  <c r="O45" i="9"/>
  <c r="E121" i="6"/>
  <c r="E270" i="6"/>
  <c r="S42" i="9"/>
  <c r="E609" i="5"/>
  <c r="J80" i="9"/>
  <c r="BJ23" i="13" s="1"/>
  <c r="R84" i="9"/>
  <c r="E81" i="7"/>
  <c r="T92" i="9"/>
  <c r="BT35" i="13" s="1"/>
  <c r="E241" i="7"/>
  <c r="E313" i="6"/>
  <c r="T47" i="9"/>
  <c r="J43" i="9"/>
  <c r="E347" i="5"/>
  <c r="E108" i="6"/>
  <c r="O32" i="9"/>
  <c r="AK16" i="13" s="1"/>
  <c r="I75" i="9"/>
  <c r="BI18" i="13" s="1"/>
  <c r="E566" i="5"/>
  <c r="E404" i="6"/>
  <c r="O65" i="9"/>
  <c r="E212" i="6"/>
  <c r="R22" i="9"/>
  <c r="D50" i="9"/>
  <c r="Z34" i="13" s="1"/>
  <c r="E50" i="5"/>
  <c r="E46" i="9"/>
  <c r="E84" i="5"/>
  <c r="X5" i="11"/>
  <c r="E315" i="7"/>
  <c r="AE49" i="9"/>
  <c r="BA33" i="13" s="1"/>
  <c r="O83" i="9"/>
  <c r="E422" i="6"/>
  <c r="T66" i="9"/>
  <c r="E215" i="7"/>
  <c r="E276" i="6"/>
  <c r="S48" i="9"/>
  <c r="AO32" i="13" s="1"/>
  <c r="E306" i="5"/>
  <c r="I40" i="9"/>
  <c r="AE24" i="13" s="1"/>
  <c r="O39" i="9"/>
  <c r="AK23" i="13" s="1"/>
  <c r="E115" i="6"/>
  <c r="H90" i="9"/>
  <c r="BH33" i="13" s="1"/>
  <c r="E543" i="5"/>
  <c r="Z41" i="9"/>
  <c r="AV25" i="13" s="1"/>
  <c r="E649" i="6"/>
  <c r="E390" i="6"/>
  <c r="V48" i="9"/>
  <c r="AR32" i="13" s="1"/>
  <c r="P40" i="9"/>
  <c r="AL24" i="13" s="1"/>
  <c r="E154" i="6"/>
  <c r="F89" i="9"/>
  <c r="BF32" i="13" s="1"/>
  <c r="E390" i="5"/>
  <c r="D38" i="9"/>
  <c r="Z22" i="13" s="1"/>
  <c r="E38" i="5"/>
  <c r="E42" i="9"/>
  <c r="E80" i="5"/>
  <c r="AA51" i="9"/>
  <c r="AW35" i="13" s="1"/>
  <c r="E51" i="7"/>
  <c r="E312" i="5"/>
  <c r="I46" i="9"/>
  <c r="E149" i="6"/>
  <c r="E73" i="7"/>
  <c r="E378" i="5"/>
  <c r="E151" i="7"/>
  <c r="E36" i="7"/>
  <c r="E377" i="5"/>
  <c r="E644" i="5"/>
  <c r="E73" i="6"/>
  <c r="E568" i="5"/>
  <c r="I77" i="9"/>
  <c r="BI20" i="13" s="1"/>
  <c r="O76" i="9"/>
  <c r="BO19" i="13" s="1"/>
  <c r="E415" i="6"/>
  <c r="E225" i="6"/>
  <c r="R35" i="9"/>
  <c r="AN19" i="13" s="1"/>
  <c r="J35" i="9"/>
  <c r="AF19" i="13" s="1"/>
  <c r="AF30" i="9"/>
  <c r="AE14" i="11" s="1"/>
  <c r="N30" i="9"/>
  <c r="AJ14" i="13" s="1"/>
  <c r="AF14" i="11"/>
  <c r="BC14" i="13"/>
  <c r="Q31" i="9"/>
  <c r="AM15" i="13" s="1"/>
  <c r="T31" i="9"/>
  <c r="AP15" i="13" s="1"/>
  <c r="E335" i="6"/>
  <c r="AK14" i="11"/>
  <c r="E600" i="6"/>
  <c r="M14" i="11"/>
  <c r="E37" i="7"/>
  <c r="E113" i="8"/>
  <c r="E35" i="5"/>
  <c r="Q37" i="9"/>
  <c r="AM21" i="13" s="1"/>
  <c r="E189" i="6"/>
  <c r="W36" i="9"/>
  <c r="AS20" i="13" s="1"/>
  <c r="E530" i="6"/>
  <c r="S78" i="9"/>
  <c r="BS21" i="13" s="1"/>
  <c r="E189" i="7"/>
  <c r="H35" i="9"/>
  <c r="AD19" i="13" s="1"/>
  <c r="E263" i="5"/>
  <c r="T78" i="9"/>
  <c r="BT21" i="13" s="1"/>
  <c r="E227" i="7"/>
  <c r="E36" i="8"/>
  <c r="AF36" i="9"/>
  <c r="BB20" i="13" s="1"/>
  <c r="E35" i="8"/>
  <c r="AF35" i="9"/>
  <c r="BB19" i="13" s="1"/>
  <c r="J77" i="9"/>
  <c r="BJ20" i="13" s="1"/>
  <c r="E606" i="5"/>
  <c r="BU14" i="13"/>
  <c r="BB14" i="11"/>
  <c r="L31" i="9"/>
  <c r="AH15" i="13" s="1"/>
  <c r="T30" i="9"/>
  <c r="AP14" i="13" s="1"/>
  <c r="E297" i="7"/>
  <c r="D72" i="9"/>
  <c r="BD15" i="13" s="1"/>
  <c r="E183" i="5"/>
  <c r="E30" i="9"/>
  <c r="E562" i="5"/>
  <c r="I71" i="9"/>
  <c r="S14" i="11"/>
  <c r="AA30" i="9"/>
  <c r="AW14" i="13" s="1"/>
  <c r="P72" i="9"/>
  <c r="BP15" i="13" s="1"/>
  <c r="E449" i="6"/>
  <c r="O71" i="9"/>
  <c r="E410" i="6"/>
  <c r="L30" i="9"/>
  <c r="E486" i="5"/>
  <c r="T71" i="9"/>
  <c r="E220" i="7"/>
  <c r="V78" i="9"/>
  <c r="BV21" i="13" s="1"/>
  <c r="E379" i="7"/>
  <c r="O35" i="9"/>
  <c r="AK19" i="13" s="1"/>
  <c r="E111" i="6"/>
  <c r="J37" i="9"/>
  <c r="AF21" i="13" s="1"/>
  <c r="E341" i="5"/>
  <c r="I37" i="9"/>
  <c r="AE21" i="13" s="1"/>
  <c r="E303" i="5"/>
  <c r="E36" i="6"/>
  <c r="M36" i="9"/>
  <c r="AI20" i="13" s="1"/>
  <c r="E720" i="5"/>
  <c r="M77" i="9"/>
  <c r="BM20" i="13" s="1"/>
  <c r="T76" i="9"/>
  <c r="BT19" i="13" s="1"/>
  <c r="E225" i="7"/>
  <c r="D78" i="9"/>
  <c r="BD21" i="13" s="1"/>
  <c r="E189" i="5"/>
  <c r="G37" i="9"/>
  <c r="AC21" i="13" s="1"/>
  <c r="E151" i="5"/>
  <c r="V36" i="9"/>
  <c r="AR20" i="13" s="1"/>
  <c r="E378" i="6"/>
  <c r="Z37" i="9"/>
  <c r="AV21" i="13" s="1"/>
  <c r="E645" i="6"/>
  <c r="E302" i="6"/>
  <c r="T36" i="9"/>
  <c r="AP20" i="13" s="1"/>
  <c r="P76" i="9"/>
  <c r="BP19" i="13" s="1"/>
  <c r="E453" i="6"/>
  <c r="F36" i="9"/>
  <c r="AB20" i="13" s="1"/>
  <c r="E112" i="5"/>
  <c r="E303" i="7"/>
  <c r="AE37" i="9"/>
  <c r="BA21" i="13" s="1"/>
  <c r="T37" i="9"/>
  <c r="AP21" i="13" s="1"/>
  <c r="E303" i="6"/>
  <c r="E36" i="9"/>
  <c r="AA20" i="13" s="1"/>
  <c r="E74" i="5"/>
  <c r="E112" i="6"/>
  <c r="O36" i="9"/>
  <c r="AK20" i="13" s="1"/>
  <c r="V34" i="9"/>
  <c r="AR18" i="13" s="1"/>
  <c r="E756" i="5"/>
  <c r="P75" i="9"/>
  <c r="BP18" i="13" s="1"/>
  <c r="E452" i="6"/>
  <c r="O75" i="9"/>
  <c r="BO18" i="13" s="1"/>
  <c r="E414" i="6"/>
  <c r="E34" i="9"/>
  <c r="AA18" i="13" s="1"/>
  <c r="E72" i="5"/>
  <c r="U75" i="9"/>
  <c r="BU18" i="13" s="1"/>
  <c r="E338" i="7"/>
  <c r="E148" i="5"/>
  <c r="J75" i="9"/>
  <c r="BJ18" i="13" s="1"/>
  <c r="E604" i="5"/>
  <c r="R34" i="9"/>
  <c r="AN18" i="13" s="1"/>
  <c r="E224" i="6"/>
  <c r="S75" i="9"/>
  <c r="BS18" i="13" s="1"/>
  <c r="E186" i="7"/>
  <c r="S34" i="9"/>
  <c r="AO18" i="13" s="1"/>
  <c r="E262" i="6"/>
  <c r="Q75" i="9"/>
  <c r="BQ18" i="13" s="1"/>
  <c r="E490" i="6"/>
  <c r="E679" i="5"/>
  <c r="L33" i="9"/>
  <c r="AH17" i="13" s="1"/>
  <c r="E489" i="5"/>
  <c r="E33" i="9"/>
  <c r="AA17" i="13" s="1"/>
  <c r="E71" i="5"/>
  <c r="E413" i="5"/>
  <c r="J33" i="9"/>
  <c r="AF17" i="13" s="1"/>
  <c r="E337" i="5"/>
  <c r="U74" i="9"/>
  <c r="BU17" i="13" s="1"/>
  <c r="E337" i="7"/>
  <c r="AE33" i="9"/>
  <c r="BA17" i="13" s="1"/>
  <c r="E299" i="7"/>
  <c r="N74" i="9"/>
  <c r="BN17" i="13" s="1"/>
  <c r="E755" i="5"/>
  <c r="E33" i="8"/>
  <c r="AF33" i="9"/>
  <c r="BB17" i="13" s="1"/>
  <c r="T32" i="9"/>
  <c r="AP16" i="13" s="1"/>
  <c r="R73" i="9"/>
  <c r="BR16" i="13" s="1"/>
  <c r="E70" i="7"/>
  <c r="W32" i="9"/>
  <c r="AS16" i="13" s="1"/>
  <c r="E526" i="6"/>
  <c r="M32" i="9"/>
  <c r="AI16" i="13" s="1"/>
  <c r="E32" i="6"/>
  <c r="O73" i="9"/>
  <c r="BO16" i="13" s="1"/>
  <c r="E412" i="6"/>
  <c r="G32" i="9"/>
  <c r="AC16" i="13" s="1"/>
  <c r="E146" i="5"/>
  <c r="AA31" i="9"/>
  <c r="AW15" i="13" s="1"/>
  <c r="E31" i="7"/>
  <c r="N31" i="9"/>
  <c r="AJ15" i="13" s="1"/>
  <c r="E69" i="6"/>
  <c r="V31" i="9"/>
  <c r="AR15" i="13" s="1"/>
  <c r="E373" i="6"/>
  <c r="E373" i="7"/>
  <c r="V72" i="9"/>
  <c r="BV15" i="13" s="1"/>
  <c r="J31" i="9"/>
  <c r="AF15" i="13" s="1"/>
  <c r="E335" i="5"/>
  <c r="E335" i="7"/>
  <c r="U72" i="9"/>
  <c r="BU15" i="13" s="1"/>
  <c r="O31" i="9"/>
  <c r="AK15" i="13" s="1"/>
  <c r="E107" i="6"/>
  <c r="F72" i="9"/>
  <c r="BF15" i="13" s="1"/>
  <c r="E373" i="5"/>
  <c r="T72" i="9"/>
  <c r="BT15" i="13" s="1"/>
  <c r="E221" i="7"/>
  <c r="G31" i="9"/>
  <c r="AC15" i="13" s="1"/>
  <c r="E145" i="5"/>
  <c r="N71" i="9"/>
  <c r="AU14" i="11" s="1"/>
  <c r="AV14" i="13"/>
  <c r="Y14" i="11"/>
  <c r="AY14" i="11"/>
  <c r="S71" i="9"/>
  <c r="E182" i="7"/>
  <c r="J30" i="9"/>
  <c r="E334" i="5"/>
  <c r="U30" i="9"/>
  <c r="E334" i="6"/>
  <c r="J71" i="9"/>
  <c r="E600" i="5"/>
  <c r="BA14" i="13"/>
  <c r="AD14" i="11"/>
  <c r="BB14" i="13"/>
  <c r="AU14" i="13"/>
  <c r="X14" i="11"/>
  <c r="AZ14" i="13"/>
  <c r="AC14" i="11"/>
  <c r="V30" i="9"/>
  <c r="E372" i="6"/>
  <c r="E71" i="9"/>
  <c r="E220" i="5"/>
  <c r="BW14" i="13"/>
  <c r="BD14" i="11"/>
  <c r="AE14" i="13"/>
  <c r="H14" i="11"/>
  <c r="AS12" i="13"/>
  <c r="V12" i="11"/>
  <c r="E332" i="7"/>
  <c r="E522" i="6"/>
  <c r="AD12" i="11"/>
  <c r="AA28" i="9"/>
  <c r="R12" i="11"/>
  <c r="Q28" i="9"/>
  <c r="E180" i="6"/>
  <c r="R28" i="9"/>
  <c r="E218" i="6"/>
  <c r="E446" i="5"/>
  <c r="K28" i="9"/>
  <c r="E28" i="5"/>
  <c r="BD12" i="11"/>
  <c r="E143" i="6"/>
  <c r="P29" i="9"/>
  <c r="S70" i="9"/>
  <c r="E181" i="7"/>
  <c r="BO13" i="13"/>
  <c r="AV13" i="11"/>
  <c r="AE13" i="13"/>
  <c r="H13" i="11"/>
  <c r="AY13" i="13"/>
  <c r="AB13" i="11"/>
  <c r="L29" i="9"/>
  <c r="E485" i="5"/>
  <c r="AZ13" i="13"/>
  <c r="AC13" i="11"/>
  <c r="BE13" i="13"/>
  <c r="AL13" i="11"/>
  <c r="AG13" i="13"/>
  <c r="J13" i="11"/>
  <c r="U29" i="9"/>
  <c r="E333" i="6"/>
  <c r="E104" i="6"/>
  <c r="O28" i="9"/>
  <c r="S69" i="9"/>
  <c r="E180" i="7"/>
  <c r="C12" i="11"/>
  <c r="N28" i="9"/>
  <c r="E66" i="6"/>
  <c r="R69" i="9"/>
  <c r="E66" i="7"/>
  <c r="E598" i="5"/>
  <c r="J69" i="9"/>
  <c r="AH12" i="13"/>
  <c r="K12" i="11"/>
  <c r="AP12" i="13"/>
  <c r="S12" i="11"/>
  <c r="AE12" i="11"/>
  <c r="L69" i="9"/>
  <c r="E674" i="5"/>
  <c r="BR11" i="13"/>
  <c r="AY11" i="11"/>
  <c r="AN11" i="13"/>
  <c r="Q27" i="9"/>
  <c r="E179" i="6"/>
  <c r="Y11" i="11"/>
  <c r="AT11" i="11"/>
  <c r="E749" i="5"/>
  <c r="N68" i="9"/>
  <c r="AZ11" i="13"/>
  <c r="AC11" i="11"/>
  <c r="I27" i="9"/>
  <c r="E293" i="5"/>
  <c r="E483" i="5"/>
  <c r="L27" i="9"/>
  <c r="AT11" i="13"/>
  <c r="W11" i="11"/>
  <c r="BN10" i="13"/>
  <c r="AU10" i="11"/>
  <c r="BU10" i="13"/>
  <c r="BB10" i="11"/>
  <c r="E102" i="6"/>
  <c r="O26" i="9"/>
  <c r="F67" i="9"/>
  <c r="E368" i="5"/>
  <c r="E292" i="5"/>
  <c r="I26" i="9"/>
  <c r="O67" i="9"/>
  <c r="E406" i="6"/>
  <c r="P26" i="9"/>
  <c r="E140" i="6"/>
  <c r="E368" i="7"/>
  <c r="V67" i="9"/>
  <c r="R26" i="9"/>
  <c r="E216" i="6"/>
  <c r="T67" i="9"/>
  <c r="E216" i="7"/>
  <c r="P67" i="9"/>
  <c r="E444" i="6"/>
  <c r="E330" i="6"/>
  <c r="U26" i="9"/>
  <c r="G26" i="9"/>
  <c r="E140" i="5"/>
  <c r="AZ10" i="13"/>
  <c r="AC10" i="11"/>
  <c r="AU10" i="13"/>
  <c r="X10" i="11"/>
  <c r="BA10" i="13"/>
  <c r="AD10" i="11"/>
  <c r="AV10" i="13"/>
  <c r="Y10" i="11"/>
  <c r="E633" i="6"/>
  <c r="AC9" i="11"/>
  <c r="AJ9" i="13"/>
  <c r="M9" i="11"/>
  <c r="E329" i="7"/>
  <c r="U66" i="9"/>
  <c r="BP9" i="13"/>
  <c r="AW9" i="11"/>
  <c r="E177" i="7"/>
  <c r="S66" i="9"/>
  <c r="AV9" i="13"/>
  <c r="Y9" i="11"/>
  <c r="AF25" i="9"/>
  <c r="E25" i="8"/>
  <c r="O25" i="9"/>
  <c r="E101" i="6"/>
  <c r="AE25" i="9"/>
  <c r="E291" i="7"/>
  <c r="E177" i="5"/>
  <c r="D66" i="9"/>
  <c r="E63" i="7"/>
  <c r="R66" i="9"/>
  <c r="AL9" i="13"/>
  <c r="O9" i="11"/>
  <c r="AR8" i="13"/>
  <c r="U8" i="11"/>
  <c r="E404" i="5"/>
  <c r="E670" i="5"/>
  <c r="L65" i="9"/>
  <c r="Y8" i="11"/>
  <c r="G24" i="9"/>
  <c r="E138" i="5"/>
  <c r="E366" i="6"/>
  <c r="T65" i="9"/>
  <c r="E214" i="7"/>
  <c r="BM8" i="13"/>
  <c r="AT8" i="11"/>
  <c r="F24" i="9"/>
  <c r="E100" i="5"/>
  <c r="M24" i="9"/>
  <c r="E24" i="6"/>
  <c r="AE8" i="13"/>
  <c r="H8" i="11"/>
  <c r="W24" i="9"/>
  <c r="E518" i="6"/>
  <c r="J65" i="9"/>
  <c r="E594" i="5"/>
  <c r="E480" i="5"/>
  <c r="L24" i="9"/>
  <c r="E65" i="9"/>
  <c r="E214" i="5"/>
  <c r="AN8" i="11"/>
  <c r="P24" i="9"/>
  <c r="E138" i="6"/>
  <c r="D24" i="9"/>
  <c r="E24" i="5"/>
  <c r="BF8" i="13"/>
  <c r="AM8" i="11"/>
  <c r="AZ8" i="13"/>
  <c r="AC8" i="11"/>
  <c r="T64" i="9"/>
  <c r="E213" i="7"/>
  <c r="S64" i="9"/>
  <c r="E175" i="7"/>
  <c r="BL7" i="13"/>
  <c r="AS7" i="11"/>
  <c r="AF7" i="13"/>
  <c r="I7" i="11"/>
  <c r="E327" i="7"/>
  <c r="U64" i="9"/>
  <c r="D64" i="9"/>
  <c r="E175" i="5"/>
  <c r="H23" i="9"/>
  <c r="E251" i="5"/>
  <c r="T23" i="9"/>
  <c r="E289" i="6"/>
  <c r="BR7" i="13"/>
  <c r="AY7" i="11"/>
  <c r="E23" i="5"/>
  <c r="D23" i="9"/>
  <c r="V23" i="9"/>
  <c r="E365" i="6"/>
  <c r="AZ7" i="13"/>
  <c r="AC7" i="11"/>
  <c r="J63" i="9"/>
  <c r="E592" i="5"/>
  <c r="I22" i="9"/>
  <c r="E288" i="5"/>
  <c r="O63" i="9"/>
  <c r="E402" i="6"/>
  <c r="V22" i="9"/>
  <c r="E364" i="6"/>
  <c r="P22" i="9"/>
  <c r="E136" i="6"/>
  <c r="M6" i="11"/>
  <c r="AE6" i="11"/>
  <c r="T6" i="11"/>
  <c r="T63" i="9"/>
  <c r="E212" i="7"/>
  <c r="L6" i="11"/>
  <c r="AC6" i="11"/>
  <c r="S22" i="9"/>
  <c r="E250" i="6"/>
  <c r="BA6" i="13"/>
  <c r="AD6" i="11"/>
  <c r="BN6" i="13"/>
  <c r="AU6" i="11"/>
  <c r="BD6" i="13"/>
  <c r="AK6" i="11"/>
  <c r="BW6" i="13"/>
  <c r="BD6" i="11"/>
  <c r="Z6" i="13"/>
  <c r="C6" i="11"/>
  <c r="E22" i="9"/>
  <c r="E60" i="5"/>
  <c r="L63" i="9"/>
  <c r="E668" i="5"/>
  <c r="AO5" i="11"/>
  <c r="P21" i="9"/>
  <c r="G62" i="9"/>
  <c r="E401" i="5"/>
  <c r="E629" i="5"/>
  <c r="E249" i="6"/>
  <c r="S21" i="9"/>
  <c r="BA5" i="11"/>
  <c r="AF21" i="9"/>
  <c r="BB5" i="13" s="1"/>
  <c r="W21" i="9"/>
  <c r="V5" i="11" s="1"/>
  <c r="AR5" i="13"/>
  <c r="O61" i="9"/>
  <c r="BO4" i="13" s="1"/>
  <c r="M61" i="9"/>
  <c r="E248" i="7"/>
  <c r="S19" i="9"/>
  <c r="E247" i="6"/>
  <c r="AP4" i="13"/>
  <c r="S4" i="11"/>
  <c r="E286" i="6"/>
  <c r="L61" i="9"/>
  <c r="BL4" i="13" s="1"/>
  <c r="H61" i="9"/>
  <c r="E628" i="6"/>
  <c r="E628" i="5"/>
  <c r="AQ4" i="11"/>
  <c r="M20" i="9"/>
  <c r="P61" i="9"/>
  <c r="AB19" i="9"/>
  <c r="E95" i="7"/>
  <c r="J60" i="9"/>
  <c r="E589" i="5"/>
  <c r="BC5" i="11"/>
  <c r="BV5" i="13"/>
  <c r="AB5" i="11"/>
  <c r="AT3" i="11"/>
  <c r="S20" i="9"/>
  <c r="E248" i="6"/>
  <c r="AE20" i="9"/>
  <c r="BA4" i="13" s="1"/>
  <c r="J20" i="9"/>
  <c r="G4" i="11"/>
  <c r="Y20" i="9"/>
  <c r="AU4" i="13" s="1"/>
  <c r="R61" i="9"/>
  <c r="E58" i="7"/>
  <c r="E476" i="6"/>
  <c r="I20" i="9"/>
  <c r="U20" i="9"/>
  <c r="E324" i="6"/>
  <c r="W20" i="9"/>
  <c r="E210" i="5"/>
  <c r="E61" i="9"/>
  <c r="AR4" i="11"/>
  <c r="Q4" i="11"/>
  <c r="E20" i="9"/>
  <c r="AA4" i="13" s="1"/>
  <c r="T61" i="9"/>
  <c r="BA4" i="11" s="1"/>
  <c r="K14" i="8"/>
  <c r="G14" i="8"/>
  <c r="K13" i="8"/>
  <c r="K12" i="8"/>
  <c r="G13" i="8"/>
  <c r="G12" i="8"/>
  <c r="K14" i="7"/>
  <c r="K13" i="7"/>
  <c r="G13" i="7"/>
  <c r="G12" i="7"/>
  <c r="G14" i="7"/>
  <c r="K12" i="7"/>
  <c r="K14" i="6"/>
  <c r="K14" i="5"/>
  <c r="K13" i="5"/>
  <c r="K12" i="5"/>
  <c r="G13" i="5"/>
  <c r="G14" i="5"/>
  <c r="G12" i="5"/>
  <c r="AF3" i="13"/>
  <c r="I3" i="11"/>
  <c r="AG19" i="9"/>
  <c r="E57" i="8"/>
  <c r="AY3" i="13"/>
  <c r="AB3" i="11"/>
  <c r="BF3" i="13"/>
  <c r="AM3" i="11"/>
  <c r="AD3" i="13"/>
  <c r="G3" i="11"/>
  <c r="E665" i="5"/>
  <c r="L60" i="9"/>
  <c r="Q19" i="9"/>
  <c r="E171" i="6"/>
  <c r="N60" i="9"/>
  <c r="E741" i="5"/>
  <c r="D60" i="9"/>
  <c r="E171" i="5"/>
  <c r="AZ3" i="13"/>
  <c r="AC3" i="11"/>
  <c r="AH4" i="13"/>
  <c r="AC4" i="11"/>
  <c r="E134" i="5"/>
  <c r="G20" i="9"/>
  <c r="D61" i="9"/>
  <c r="E172" i="5"/>
  <c r="E58" i="8"/>
  <c r="AG20" i="9"/>
  <c r="AA20" i="9"/>
  <c r="E20" i="7"/>
  <c r="AN4" i="11"/>
  <c r="V61" i="9"/>
  <c r="E362" i="7"/>
  <c r="S61" i="9"/>
  <c r="E172" i="7"/>
  <c r="O20" i="9"/>
  <c r="E96" i="6"/>
  <c r="K20" i="9"/>
  <c r="E438" i="5"/>
  <c r="BQ4" i="13"/>
  <c r="AX4" i="11"/>
  <c r="E20" i="8"/>
  <c r="AF20" i="9"/>
  <c r="M62" i="9"/>
  <c r="E705" i="5"/>
  <c r="BD5" i="11"/>
  <c r="BW5" i="13"/>
  <c r="AC5" i="11"/>
  <c r="AZ5" i="13"/>
  <c r="T21" i="9"/>
  <c r="E287" i="6"/>
  <c r="AK5" i="11"/>
  <c r="BD5" i="13"/>
  <c r="M21" i="9"/>
  <c r="E21" i="6"/>
  <c r="AW5" i="13"/>
  <c r="L21" i="9"/>
  <c r="E477" i="5"/>
  <c r="C5" i="11"/>
  <c r="Z5" i="13"/>
  <c r="Y5" i="11"/>
  <c r="K13" i="6"/>
  <c r="G12" i="6"/>
  <c r="G14" i="6"/>
  <c r="K12" i="6"/>
  <c r="G13" i="6"/>
  <c r="AR12" i="13"/>
  <c r="U12" i="11"/>
  <c r="S65" i="9"/>
  <c r="E176" i="7"/>
  <c r="Q48" i="9"/>
  <c r="AM32" i="13" s="1"/>
  <c r="E200" i="6"/>
  <c r="E386" i="6"/>
  <c r="V44" i="9"/>
  <c r="R92" i="9"/>
  <c r="BR35" i="13" s="1"/>
  <c r="E89" i="7"/>
  <c r="E101" i="5"/>
  <c r="F25" i="9"/>
  <c r="E34" i="8"/>
  <c r="AF34" i="9"/>
  <c r="BB18" i="13" s="1"/>
  <c r="E27" i="8"/>
  <c r="AF27" i="9"/>
  <c r="D53" i="9"/>
  <c r="E53" i="5"/>
  <c r="AW7" i="13"/>
  <c r="Z7" i="11"/>
  <c r="M92" i="9"/>
  <c r="BM35" i="13" s="1"/>
  <c r="E735" i="5"/>
  <c r="I69" i="9"/>
  <c r="E560" i="5"/>
  <c r="M80" i="9"/>
  <c r="BM23" i="13" s="1"/>
  <c r="E723" i="5"/>
  <c r="E553" i="5"/>
  <c r="I62" i="9"/>
  <c r="I82" i="9"/>
  <c r="BI25" i="13" s="1"/>
  <c r="E573" i="5"/>
  <c r="N89" i="9"/>
  <c r="BN32" i="13" s="1"/>
  <c r="E770" i="5"/>
  <c r="AW28" i="13"/>
  <c r="Z17" i="11"/>
  <c r="BG3" i="13"/>
  <c r="AN3" i="11"/>
  <c r="AA14" i="13"/>
  <c r="D14" i="11"/>
  <c r="AF11" i="13"/>
  <c r="I11" i="11"/>
  <c r="BH9" i="13"/>
  <c r="AO9" i="11"/>
  <c r="S77" i="9"/>
  <c r="BS20" i="13" s="1"/>
  <c r="E188" i="7"/>
  <c r="S73" i="9"/>
  <c r="BS16" i="13" s="1"/>
  <c r="E184" i="7"/>
  <c r="I28" i="9"/>
  <c r="E294" i="5"/>
  <c r="I65" i="9"/>
  <c r="E556" i="5"/>
  <c r="AW26" i="13"/>
  <c r="Z15" i="11"/>
  <c r="BQ10" i="13"/>
  <c r="AX10" i="11"/>
  <c r="E31" i="8"/>
  <c r="AF31" i="9"/>
  <c r="BB15" i="13" s="1"/>
  <c r="V76" i="9"/>
  <c r="BV19" i="13" s="1"/>
  <c r="E377" i="7"/>
  <c r="R72" i="9"/>
  <c r="BR15" i="13" s="1"/>
  <c r="E69" i="7"/>
  <c r="P71" i="9"/>
  <c r="E448" i="6"/>
  <c r="E47" i="5"/>
  <c r="D47" i="9"/>
  <c r="V19" i="9"/>
  <c r="E361" i="6"/>
  <c r="E675" i="5"/>
  <c r="L70" i="9"/>
  <c r="E557" i="5"/>
  <c r="I66" i="9"/>
  <c r="E269" i="5"/>
  <c r="H41" i="9"/>
  <c r="AD25" i="13" s="1"/>
  <c r="K83" i="9"/>
  <c r="E650" i="5"/>
  <c r="F61" i="9"/>
  <c r="E362" i="5"/>
  <c r="I76" i="9"/>
  <c r="BI19" i="13" s="1"/>
  <c r="E567" i="5"/>
  <c r="E753" i="5"/>
  <c r="N72" i="9"/>
  <c r="BN15" i="13" s="1"/>
  <c r="AM4" i="13"/>
  <c r="P4" i="11"/>
  <c r="AW27" i="13"/>
  <c r="Z16" i="11"/>
  <c r="AY4" i="13"/>
  <c r="AB4" i="11"/>
  <c r="BL11" i="13"/>
  <c r="AS11" i="11"/>
  <c r="BH27" i="13"/>
  <c r="AO16" i="11"/>
  <c r="AB6" i="13"/>
  <c r="E6" i="11"/>
  <c r="BP28" i="13"/>
  <c r="AW17" i="11"/>
  <c r="BO7" i="13"/>
  <c r="AV7" i="11"/>
  <c r="BU12" i="13"/>
  <c r="BB12" i="11"/>
  <c r="BH6" i="13"/>
  <c r="AO6" i="11"/>
  <c r="V74" i="9"/>
  <c r="BV17" i="13" s="1"/>
  <c r="E375" i="7"/>
  <c r="E37" i="8"/>
  <c r="AF37" i="9"/>
  <c r="BB21" i="13" s="1"/>
  <c r="F37" i="9"/>
  <c r="AB21" i="13" s="1"/>
  <c r="E113" i="5"/>
  <c r="I72" i="9"/>
  <c r="BI15" i="13" s="1"/>
  <c r="E563" i="5"/>
  <c r="J21" i="9"/>
  <c r="E325" i="5"/>
  <c r="E365" i="7"/>
  <c r="V64" i="9"/>
  <c r="AF29" i="9"/>
  <c r="E29" i="8"/>
  <c r="E64" i="7"/>
  <c r="R67" i="9"/>
  <c r="T52" i="9"/>
  <c r="AP36" i="13" s="1"/>
  <c r="E318" i="6"/>
  <c r="J83" i="9"/>
  <c r="E612" i="5"/>
  <c r="D26" i="9"/>
  <c r="E26" i="5"/>
  <c r="Z34" i="9"/>
  <c r="AV18" i="13" s="1"/>
  <c r="E642" i="6"/>
  <c r="T22" i="9"/>
  <c r="E288" i="6"/>
  <c r="E554" i="5"/>
  <c r="I63" i="9"/>
  <c r="R63" i="9"/>
  <c r="E60" i="7"/>
  <c r="AV4" i="13"/>
  <c r="Y4" i="11"/>
  <c r="BQ26" i="13"/>
  <c r="AX15" i="11"/>
  <c r="I80" i="9"/>
  <c r="BI23" i="13" s="1"/>
  <c r="E571" i="5"/>
  <c r="J39" i="9"/>
  <c r="AF23" i="13" s="1"/>
  <c r="E343" i="5"/>
  <c r="AW6" i="13"/>
  <c r="Z6" i="11"/>
  <c r="E561" i="5"/>
  <c r="I70" i="9"/>
  <c r="N64" i="9"/>
  <c r="E745" i="5"/>
  <c r="AW10" i="13"/>
  <c r="Z10" i="11"/>
  <c r="F20" i="9"/>
  <c r="E96" i="5"/>
  <c r="AF8" i="13"/>
  <c r="I8" i="11"/>
  <c r="BQ12" i="13"/>
  <c r="AX12" i="11"/>
  <c r="BH4" i="13"/>
  <c r="AO4" i="11"/>
  <c r="BF31" i="13"/>
  <c r="AM20" i="11"/>
  <c r="BF14" i="13"/>
  <c r="AM14" i="11"/>
  <c r="AY11" i="13"/>
  <c r="AB11" i="11"/>
  <c r="BH30" i="13"/>
  <c r="AO19" i="11"/>
  <c r="BG7" i="13"/>
  <c r="AN7" i="11"/>
  <c r="S89" i="9"/>
  <c r="BS32" i="13" s="1"/>
  <c r="E200" i="7"/>
  <c r="R47" i="9"/>
  <c r="E237" i="6"/>
  <c r="E380" i="5"/>
  <c r="F79" i="9"/>
  <c r="BF22" i="13" s="1"/>
  <c r="L3" i="13"/>
  <c r="D52" i="4"/>
  <c r="L5" i="13" s="1"/>
  <c r="X35" i="9"/>
  <c r="AT19" i="13" s="1"/>
  <c r="E567" i="6"/>
  <c r="O37" i="9"/>
  <c r="AK21" i="13" s="1"/>
  <c r="E113" i="6"/>
  <c r="I84" i="9"/>
  <c r="E575" i="5"/>
  <c r="AA34" i="9"/>
  <c r="AW18" i="13" s="1"/>
  <c r="E34" i="7"/>
  <c r="BO28" i="13"/>
  <c r="AV17" i="11"/>
  <c r="I74" i="9"/>
  <c r="BI17" i="13" s="1"/>
  <c r="E565" i="5"/>
  <c r="H29" i="9"/>
  <c r="E257" i="5"/>
  <c r="BR3" i="13"/>
  <c r="AY3" i="11"/>
  <c r="E558" i="5"/>
  <c r="I67" i="9"/>
  <c r="BN9" i="13"/>
  <c r="AU9" i="11"/>
  <c r="AB14" i="13"/>
  <c r="E14" i="11"/>
  <c r="BF28" i="13"/>
  <c r="AM17" i="11"/>
  <c r="AA3" i="13"/>
  <c r="D3" i="11"/>
  <c r="AC11" i="13"/>
  <c r="F11" i="11"/>
  <c r="BV6" i="13"/>
  <c r="BC6" i="11"/>
  <c r="BA31" i="13"/>
  <c r="AD20" i="11"/>
  <c r="AD21" i="11"/>
  <c r="BT30" i="13"/>
  <c r="BA19" i="11"/>
  <c r="BJ7" i="13"/>
  <c r="AQ7" i="11"/>
  <c r="BL10" i="13"/>
  <c r="AS10" i="11"/>
  <c r="AG3" i="13"/>
  <c r="J3" i="11"/>
  <c r="AF43" i="9"/>
  <c r="E43" i="8"/>
  <c r="S85" i="9"/>
  <c r="E196" i="7"/>
  <c r="P91" i="9"/>
  <c r="BP34" i="13" s="1"/>
  <c r="E468" i="6"/>
  <c r="E234" i="6"/>
  <c r="R44" i="9"/>
  <c r="I34" i="9"/>
  <c r="AE18" i="13" s="1"/>
  <c r="E300" i="5"/>
  <c r="E524" i="6"/>
  <c r="W30" i="9"/>
  <c r="Q63" i="9"/>
  <c r="E478" i="6"/>
  <c r="O79" i="9"/>
  <c r="BO22" i="13" s="1"/>
  <c r="E418" i="6"/>
  <c r="I78" i="9"/>
  <c r="BI21" i="13" s="1"/>
  <c r="E569" i="5"/>
  <c r="E32" i="7"/>
  <c r="AA32" i="9"/>
  <c r="AW16" i="13" s="1"/>
  <c r="I68" i="9"/>
  <c r="E559" i="5"/>
  <c r="F49" i="9"/>
  <c r="AB33" i="13" s="1"/>
  <c r="E125" i="5"/>
  <c r="I64" i="9"/>
  <c r="E555" i="5"/>
  <c r="AW3" i="13"/>
  <c r="Z3" i="11"/>
  <c r="AW30" i="13"/>
  <c r="Z19" i="11"/>
  <c r="AB11" i="13"/>
  <c r="E11" i="11"/>
  <c r="BI31" i="13"/>
  <c r="AP20" i="11"/>
  <c r="BI4" i="13"/>
  <c r="AP4" i="11"/>
  <c r="BF37" i="13"/>
  <c r="AM22" i="11"/>
  <c r="BF6" i="13"/>
  <c r="AM6" i="11"/>
  <c r="AD12" i="13"/>
  <c r="G12" i="11"/>
  <c r="AG10" i="13"/>
  <c r="J10" i="11"/>
  <c r="AG27" i="13"/>
  <c r="J16" i="11"/>
  <c r="BQ30" i="13"/>
  <c r="AX19" i="11"/>
  <c r="AF40" i="9"/>
  <c r="BB24" i="13" s="1"/>
  <c r="E40" i="8"/>
  <c r="W40" i="9"/>
  <c r="AS24" i="13" s="1"/>
  <c r="E534" i="6"/>
  <c r="E91" i="6"/>
  <c r="N53" i="9"/>
  <c r="N20" i="9"/>
  <c r="E58" i="6"/>
  <c r="T9" i="11"/>
  <c r="H53" i="9"/>
  <c r="E281" i="5"/>
  <c r="AI13" i="13"/>
  <c r="L13" i="11"/>
  <c r="AF28" i="13"/>
  <c r="I17" i="11"/>
  <c r="BH29" i="13"/>
  <c r="AO18" i="11"/>
  <c r="BE9" i="13"/>
  <c r="AL9" i="11"/>
  <c r="BV31" i="13"/>
  <c r="BC20" i="11"/>
  <c r="BV3" i="13"/>
  <c r="BC3" i="11"/>
  <c r="BR37" i="13"/>
  <c r="AY22" i="11"/>
  <c r="AM37" i="13"/>
  <c r="P22" i="11"/>
  <c r="BG37" i="13"/>
  <c r="AN22" i="11"/>
  <c r="AY5" i="11"/>
  <c r="BR5" i="13"/>
  <c r="BP5" i="13"/>
  <c r="AW5" i="11"/>
  <c r="AD5" i="11"/>
  <c r="BA5" i="13"/>
  <c r="AE5" i="11"/>
  <c r="AD5" i="13"/>
  <c r="G5" i="11"/>
  <c r="AQ5" i="13"/>
  <c r="T5" i="11"/>
  <c r="AZ5" i="11"/>
  <c r="BS5" i="13"/>
  <c r="K9" i="9"/>
  <c r="K10" i="9"/>
  <c r="O8" i="9"/>
  <c r="K8" i="9"/>
  <c r="O10" i="9"/>
  <c r="O9" i="9"/>
  <c r="BQ5" i="13" l="1"/>
  <c r="G14" i="11"/>
  <c r="BD10" i="11"/>
  <c r="BF5" i="13"/>
  <c r="AL5" i="11"/>
  <c r="BE5" i="13"/>
  <c r="Q5" i="11"/>
  <c r="AC54" i="9"/>
  <c r="AB23" i="11" s="1"/>
  <c r="AR14" i="11"/>
  <c r="W95" i="9"/>
  <c r="BD23" i="11" s="1"/>
  <c r="X4" i="11"/>
  <c r="AK37" i="13"/>
  <c r="N22" i="11"/>
  <c r="AA20" i="11"/>
  <c r="AX31" i="13"/>
  <c r="AA21" i="11"/>
  <c r="V18" i="11"/>
  <c r="AS29" i="13"/>
  <c r="BT12" i="13"/>
  <c r="BA12" i="11"/>
  <c r="Z27" i="13"/>
  <c r="C16" i="11"/>
  <c r="AV13" i="13"/>
  <c r="Y13" i="11"/>
  <c r="BS10" i="13"/>
  <c r="AZ10" i="11"/>
  <c r="AO9" i="13"/>
  <c r="R9" i="11"/>
  <c r="BA28" i="13"/>
  <c r="AD17" i="11"/>
  <c r="BU31" i="13"/>
  <c r="BB20" i="11"/>
  <c r="AQ30" i="13"/>
  <c r="T19" i="11"/>
  <c r="AX27" i="13"/>
  <c r="AA16" i="11"/>
  <c r="AL26" i="13"/>
  <c r="O15" i="11"/>
  <c r="BW7" i="13"/>
  <c r="BD7" i="11"/>
  <c r="BQ37" i="13"/>
  <c r="AX22" i="11"/>
  <c r="M7" i="11"/>
  <c r="AJ7" i="13"/>
  <c r="BW30" i="13"/>
  <c r="BD19" i="11"/>
  <c r="R54" i="9"/>
  <c r="Q23" i="11" s="1"/>
  <c r="AS5" i="13"/>
  <c r="AW12" i="11"/>
  <c r="AB5" i="13"/>
  <c r="E5" i="11"/>
  <c r="BQ29" i="13"/>
  <c r="AX18" i="11"/>
  <c r="BQ9" i="13"/>
  <c r="AX9" i="11"/>
  <c r="AM27" i="13"/>
  <c r="P16" i="11"/>
  <c r="BO31" i="13"/>
  <c r="AV20" i="11"/>
  <c r="AX10" i="13"/>
  <c r="AA10" i="11"/>
  <c r="AP37" i="13"/>
  <c r="S22" i="11"/>
  <c r="BQ13" i="13"/>
  <c r="AX13" i="11"/>
  <c r="AY28" i="13"/>
  <c r="AB17" i="11"/>
  <c r="AX30" i="13"/>
  <c r="AA19" i="11"/>
  <c r="AX7" i="13"/>
  <c r="AA7" i="11"/>
  <c r="F19" i="11"/>
  <c r="AC30" i="13"/>
  <c r="BV29" i="13"/>
  <c r="BC18" i="11"/>
  <c r="V54" i="9"/>
  <c r="U23" i="11" s="1"/>
  <c r="J95" i="9"/>
  <c r="AQ23" i="11" s="1"/>
  <c r="AV4" i="11"/>
  <c r="BI29" i="13"/>
  <c r="AP18" i="11"/>
  <c r="AZ18" i="11"/>
  <c r="BS29" i="13"/>
  <c r="AS37" i="13"/>
  <c r="V22" i="11"/>
  <c r="BV26" i="13"/>
  <c r="BC15" i="11"/>
  <c r="M21" i="11"/>
  <c r="AJ31" i="13"/>
  <c r="M20" i="11"/>
  <c r="BU27" i="13"/>
  <c r="BB16" i="11"/>
  <c r="BF29" i="13"/>
  <c r="AM18" i="11"/>
  <c r="AB54" i="9"/>
  <c r="AA23" i="11" s="1"/>
  <c r="BN28" i="13"/>
  <c r="AU17" i="11"/>
  <c r="AJ26" i="13"/>
  <c r="M15" i="11"/>
  <c r="BA18" i="11"/>
  <c r="BT29" i="13"/>
  <c r="BV13" i="13"/>
  <c r="BC13" i="11"/>
  <c r="AE27" i="13"/>
  <c r="H16" i="11"/>
  <c r="AD27" i="13"/>
  <c r="G16" i="11"/>
  <c r="P54" i="9"/>
  <c r="O23" i="11" s="1"/>
  <c r="BM27" i="13"/>
  <c r="AT16" i="11"/>
  <c r="BM28" i="13"/>
  <c r="AT17" i="11"/>
  <c r="AP13" i="13"/>
  <c r="S13" i="11"/>
  <c r="BR26" i="13"/>
  <c r="AY15" i="11"/>
  <c r="AR16" i="11"/>
  <c r="BK27" i="13"/>
  <c r="BS37" i="13"/>
  <c r="AZ22" i="11"/>
  <c r="G95" i="9"/>
  <c r="AN23" i="11" s="1"/>
  <c r="BW28" i="13"/>
  <c r="BD17" i="11"/>
  <c r="AC28" i="13"/>
  <c r="F17" i="11"/>
  <c r="BT13" i="13"/>
  <c r="BA13" i="11"/>
  <c r="BR30" i="13"/>
  <c r="AY19" i="11"/>
  <c r="AS28" i="13"/>
  <c r="V17" i="11"/>
  <c r="AK28" i="13"/>
  <c r="N17" i="11"/>
  <c r="BW31" i="13"/>
  <c r="BD20" i="11"/>
  <c r="AK27" i="13"/>
  <c r="N16" i="11"/>
  <c r="AJ27" i="13"/>
  <c r="M16" i="11"/>
  <c r="AQ7" i="13"/>
  <c r="T7" i="11"/>
  <c r="AV26" i="13"/>
  <c r="Y15" i="11"/>
  <c r="BV37" i="13"/>
  <c r="BC22" i="11"/>
  <c r="BV27" i="13"/>
  <c r="BC16" i="11"/>
  <c r="AP30" i="13"/>
  <c r="S19" i="11"/>
  <c r="AO31" i="13"/>
  <c r="R21" i="11"/>
  <c r="R20" i="11"/>
  <c r="AV29" i="13"/>
  <c r="Y18" i="11"/>
  <c r="BB31" i="13"/>
  <c r="AE21" i="11"/>
  <c r="AE20" i="11"/>
  <c r="BK37" i="13"/>
  <c r="AR22" i="11"/>
  <c r="BB37" i="13"/>
  <c r="AE22" i="11"/>
  <c r="AZ12" i="13"/>
  <c r="AC12" i="11"/>
  <c r="AZ37" i="13"/>
  <c r="AC22" i="11"/>
  <c r="BI37" i="13"/>
  <c r="AP22" i="11"/>
  <c r="BW37" i="13"/>
  <c r="BD22" i="11"/>
  <c r="BP27" i="13"/>
  <c r="AW16" i="11"/>
  <c r="AS13" i="13"/>
  <c r="V13" i="11"/>
  <c r="BR8" i="13"/>
  <c r="AY8" i="11"/>
  <c r="R13" i="11"/>
  <c r="AO13" i="13"/>
  <c r="BL29" i="13"/>
  <c r="AS18" i="11"/>
  <c r="BV28" i="13"/>
  <c r="BC17" i="11"/>
  <c r="AE18" i="11"/>
  <c r="BB29" i="13"/>
  <c r="X54" i="9"/>
  <c r="W23" i="11" s="1"/>
  <c r="BW13" i="13"/>
  <c r="BD13" i="11"/>
  <c r="BW29" i="13"/>
  <c r="BD18" i="11"/>
  <c r="AB29" i="13"/>
  <c r="E18" i="11"/>
  <c r="BT26" i="13"/>
  <c r="BA15" i="11"/>
  <c r="BP6" i="13"/>
  <c r="AW6" i="11"/>
  <c r="BN27" i="13"/>
  <c r="AU16" i="11"/>
  <c r="L17" i="11"/>
  <c r="AI28" i="13"/>
  <c r="AW8" i="13"/>
  <c r="Z8" i="11"/>
  <c r="Z29" i="13"/>
  <c r="C18" i="11"/>
  <c r="AN7" i="13"/>
  <c r="Q7" i="11"/>
  <c r="AA28" i="13"/>
  <c r="D17" i="11"/>
  <c r="BJ28" i="13"/>
  <c r="AQ17" i="11"/>
  <c r="AK26" i="13"/>
  <c r="N15" i="11"/>
  <c r="BS27" i="13"/>
  <c r="AZ16" i="11"/>
  <c r="AO12" i="11"/>
  <c r="BW26" i="13"/>
  <c r="BD15" i="11"/>
  <c r="AW31" i="13"/>
  <c r="Z20" i="11"/>
  <c r="Z21" i="11"/>
  <c r="AZ29" i="13"/>
  <c r="AC18" i="11"/>
  <c r="BN13" i="13"/>
  <c r="AU13" i="11"/>
  <c r="BU37" i="13"/>
  <c r="BB22" i="11"/>
  <c r="BN30" i="13"/>
  <c r="AU19" i="11"/>
  <c r="AR37" i="13"/>
  <c r="U22" i="11"/>
  <c r="AA7" i="13"/>
  <c r="D7" i="11"/>
  <c r="AH37" i="13"/>
  <c r="K22" i="11"/>
  <c r="BS26" i="13"/>
  <c r="AZ15" i="11"/>
  <c r="U4" i="11"/>
  <c r="AR4" i="13"/>
  <c r="AB37" i="13"/>
  <c r="E22" i="11"/>
  <c r="H95" i="9"/>
  <c r="AO23" i="11" s="1"/>
  <c r="AD54" i="9"/>
  <c r="AC23" i="11" s="1"/>
  <c r="S10" i="11"/>
  <c r="AB31" i="13"/>
  <c r="E20" i="11"/>
  <c r="E21" i="11"/>
  <c r="BJ29" i="13"/>
  <c r="AQ18" i="11"/>
  <c r="BJ30" i="13"/>
  <c r="AQ19" i="11"/>
  <c r="AF37" i="13"/>
  <c r="I22" i="11"/>
  <c r="AK30" i="13"/>
  <c r="N19" i="11"/>
  <c r="BO27" i="13"/>
  <c r="AV16" i="11"/>
  <c r="AM26" i="13"/>
  <c r="P15" i="11"/>
  <c r="BE12" i="13"/>
  <c r="AL12" i="11"/>
  <c r="BB28" i="13"/>
  <c r="AE17" i="11"/>
  <c r="L3" i="11"/>
  <c r="AI3" i="13"/>
  <c r="AH28" i="13"/>
  <c r="K17" i="11"/>
  <c r="AC26" i="13"/>
  <c r="F15" i="11"/>
  <c r="BP7" i="13"/>
  <c r="AW7" i="11"/>
  <c r="BT3" i="13"/>
  <c r="BA3" i="11"/>
  <c r="BP11" i="13"/>
  <c r="AW11" i="11"/>
  <c r="AW29" i="13"/>
  <c r="Z18" i="11"/>
  <c r="AM29" i="13"/>
  <c r="P18" i="11"/>
  <c r="H54" i="9"/>
  <c r="G23" i="11" s="1"/>
  <c r="AP27" i="13"/>
  <c r="S16" i="11"/>
  <c r="AD29" i="13"/>
  <c r="G18" i="11"/>
  <c r="AZ28" i="13"/>
  <c r="AC17" i="11"/>
  <c r="AH31" i="13"/>
  <c r="K21" i="11"/>
  <c r="K20" i="11"/>
  <c r="AR10" i="13"/>
  <c r="U10" i="11"/>
  <c r="AG8" i="13"/>
  <c r="J8" i="11"/>
  <c r="AF26" i="13"/>
  <c r="I15" i="11"/>
  <c r="BA13" i="13"/>
  <c r="AD13" i="11"/>
  <c r="BM30" i="13"/>
  <c r="AT19" i="11"/>
  <c r="BU6" i="13"/>
  <c r="BB6" i="11"/>
  <c r="BG11" i="13"/>
  <c r="AN11" i="11"/>
  <c r="Y54" i="9"/>
  <c r="X23" i="11" s="1"/>
  <c r="BN14" i="13"/>
  <c r="AP28" i="13"/>
  <c r="S17" i="11"/>
  <c r="AN26" i="13"/>
  <c r="Q15" i="11"/>
  <c r="AM7" i="13"/>
  <c r="P7" i="11"/>
  <c r="AC12" i="13"/>
  <c r="F12" i="11"/>
  <c r="AP26" i="13"/>
  <c r="S15" i="11"/>
  <c r="AV3" i="11"/>
  <c r="BO3" i="13"/>
  <c r="BT37" i="13"/>
  <c r="BA22" i="11"/>
  <c r="AY17" i="11"/>
  <c r="BR28" i="13"/>
  <c r="AM31" i="13"/>
  <c r="P20" i="11"/>
  <c r="P21" i="11"/>
  <c r="AF31" i="13"/>
  <c r="I21" i="11"/>
  <c r="I20" i="11"/>
  <c r="AO37" i="13"/>
  <c r="R22" i="11"/>
  <c r="AA26" i="13"/>
  <c r="D15" i="11"/>
  <c r="BO8" i="13"/>
  <c r="AV8" i="11"/>
  <c r="AP31" i="13"/>
  <c r="S20" i="11"/>
  <c r="S21" i="11"/>
  <c r="AO26" i="13"/>
  <c r="R15" i="11"/>
  <c r="BU13" i="13"/>
  <c r="BB13" i="11"/>
  <c r="AK6" i="13"/>
  <c r="N6" i="11"/>
  <c r="E17" i="11"/>
  <c r="AB28" i="13"/>
  <c r="BS30" i="13"/>
  <c r="AZ19" i="11"/>
  <c r="K95" i="9"/>
  <c r="AR23" i="11" s="1"/>
  <c r="BO30" i="13"/>
  <c r="AV19" i="11"/>
  <c r="BF26" i="13"/>
  <c r="AM15" i="11"/>
  <c r="AT31" i="13"/>
  <c r="W20" i="11"/>
  <c r="W21" i="11"/>
  <c r="AH29" i="13"/>
  <c r="K18" i="11"/>
  <c r="AB27" i="13"/>
  <c r="E16" i="11"/>
  <c r="BJ11" i="13"/>
  <c r="AQ11" i="11"/>
  <c r="AV37" i="13"/>
  <c r="Y22" i="11"/>
  <c r="AC14" i="13"/>
  <c r="F14" i="11"/>
  <c r="Z13" i="13"/>
  <c r="C13" i="11"/>
  <c r="BT31" i="13"/>
  <c r="BA20" i="11"/>
  <c r="BB7" i="13"/>
  <c r="AE7" i="11"/>
  <c r="AE30" i="13"/>
  <c r="H19" i="11"/>
  <c r="AA30" i="13"/>
  <c r="D19" i="11"/>
  <c r="AK29" i="13"/>
  <c r="N18" i="11"/>
  <c r="BR31" i="13"/>
  <c r="AY20" i="11"/>
  <c r="AT27" i="13"/>
  <c r="W16" i="11"/>
  <c r="AD31" i="13"/>
  <c r="G20" i="11"/>
  <c r="G21" i="11"/>
  <c r="BA29" i="13"/>
  <c r="AD18" i="11"/>
  <c r="AO11" i="13"/>
  <c r="R11" i="11"/>
  <c r="AE26" i="13"/>
  <c r="H15" i="11"/>
  <c r="AI29" i="13"/>
  <c r="L18" i="11"/>
  <c r="AK31" i="13"/>
  <c r="N21" i="11"/>
  <c r="N20" i="11"/>
  <c r="BT9" i="13"/>
  <c r="BA9" i="11"/>
  <c r="BL37" i="13"/>
  <c r="AS22" i="11"/>
  <c r="BD37" i="13"/>
  <c r="AK22" i="11"/>
  <c r="AN9" i="13"/>
  <c r="Q9" i="11"/>
  <c r="BR27" i="13"/>
  <c r="AY16" i="11"/>
  <c r="AA11" i="13"/>
  <c r="D11" i="11"/>
  <c r="BA37" i="13"/>
  <c r="AD22" i="11"/>
  <c r="AK16" i="11"/>
  <c r="BD27" i="13"/>
  <c r="BI26" i="13"/>
  <c r="AP15" i="11"/>
  <c r="AP29" i="13"/>
  <c r="S18" i="11"/>
  <c r="BO26" i="13"/>
  <c r="AV15" i="11"/>
  <c r="AN6" i="13"/>
  <c r="Q6" i="11"/>
  <c r="BF7" i="13"/>
  <c r="AM7" i="11"/>
  <c r="AH26" i="13"/>
  <c r="K15" i="11"/>
  <c r="BN29" i="13"/>
  <c r="AU18" i="11"/>
  <c r="BT28" i="13"/>
  <c r="BA17" i="11"/>
  <c r="BP31" i="13"/>
  <c r="AW20" i="11"/>
  <c r="AR27" i="13"/>
  <c r="U16" i="11"/>
  <c r="BT27" i="13"/>
  <c r="BA16" i="11"/>
  <c r="AF27" i="13"/>
  <c r="I16" i="11"/>
  <c r="AO29" i="13"/>
  <c r="R18" i="11"/>
  <c r="AO30" i="13"/>
  <c r="R19" i="11"/>
  <c r="BP29" i="13"/>
  <c r="AW18" i="11"/>
  <c r="AS26" i="13"/>
  <c r="V15" i="11"/>
  <c r="AF29" i="13"/>
  <c r="I18" i="11"/>
  <c r="AW15" i="11"/>
  <c r="BP26" i="13"/>
  <c r="M95" i="9"/>
  <c r="AT23" i="11" s="1"/>
  <c r="BA14" i="11"/>
  <c r="BT14" i="13"/>
  <c r="BI14" i="13"/>
  <c r="AP14" i="11"/>
  <c r="AH14" i="13"/>
  <c r="K14" i="11"/>
  <c r="Z14" i="11"/>
  <c r="BO14" i="13"/>
  <c r="AV14" i="11"/>
  <c r="Z54" i="9"/>
  <c r="Y23" i="11" s="1"/>
  <c r="U95" i="9"/>
  <c r="BB23" i="11" s="1"/>
  <c r="O95" i="9"/>
  <c r="AV23" i="11" s="1"/>
  <c r="W54" i="9"/>
  <c r="V23" i="11" s="1"/>
  <c r="AF14" i="13"/>
  <c r="I14" i="11"/>
  <c r="BS14" i="13"/>
  <c r="AZ14" i="11"/>
  <c r="BJ14" i="13"/>
  <c r="AQ14" i="11"/>
  <c r="AQ14" i="13"/>
  <c r="T14" i="11"/>
  <c r="AR14" i="13"/>
  <c r="U14" i="11"/>
  <c r="BE14" i="13"/>
  <c r="AL14" i="11"/>
  <c r="AW12" i="13"/>
  <c r="Z12" i="11"/>
  <c r="J12" i="11"/>
  <c r="AG12" i="13"/>
  <c r="AN12" i="13"/>
  <c r="Q12" i="11"/>
  <c r="AM12" i="13"/>
  <c r="P12" i="11"/>
  <c r="AQ13" i="13"/>
  <c r="T13" i="11"/>
  <c r="AH13" i="13"/>
  <c r="K13" i="11"/>
  <c r="BS13" i="13"/>
  <c r="AZ13" i="11"/>
  <c r="AL13" i="13"/>
  <c r="O13" i="11"/>
  <c r="BR12" i="13"/>
  <c r="AY12" i="11"/>
  <c r="AJ12" i="13"/>
  <c r="M12" i="11"/>
  <c r="BJ12" i="13"/>
  <c r="AQ12" i="11"/>
  <c r="BS12" i="13"/>
  <c r="AZ12" i="11"/>
  <c r="AK12" i="13"/>
  <c r="N12" i="11"/>
  <c r="BL12" i="13"/>
  <c r="AS12" i="11"/>
  <c r="P11" i="11"/>
  <c r="AM11" i="13"/>
  <c r="BN11" i="13"/>
  <c r="AU11" i="11"/>
  <c r="AH11" i="13"/>
  <c r="K11" i="11"/>
  <c r="AE11" i="13"/>
  <c r="H11" i="11"/>
  <c r="AQ10" i="13"/>
  <c r="T10" i="11"/>
  <c r="BV10" i="13"/>
  <c r="BC10" i="11"/>
  <c r="BF10" i="13"/>
  <c r="AM10" i="11"/>
  <c r="AK10" i="13"/>
  <c r="N10" i="11"/>
  <c r="BP10" i="13"/>
  <c r="AW10" i="11"/>
  <c r="AL10" i="13"/>
  <c r="O10" i="11"/>
  <c r="BA10" i="11"/>
  <c r="BT10" i="13"/>
  <c r="AV10" i="11"/>
  <c r="BO10" i="13"/>
  <c r="AE10" i="13"/>
  <c r="H10" i="11"/>
  <c r="AN10" i="13"/>
  <c r="Q10" i="11"/>
  <c r="AC10" i="13"/>
  <c r="F10" i="11"/>
  <c r="BS9" i="13"/>
  <c r="AZ9" i="11"/>
  <c r="BA9" i="13"/>
  <c r="AD9" i="11"/>
  <c r="AK9" i="13"/>
  <c r="N9" i="11"/>
  <c r="BR9" i="13"/>
  <c r="AY9" i="11"/>
  <c r="BU9" i="13"/>
  <c r="BB9" i="11"/>
  <c r="BB9" i="13"/>
  <c r="AE9" i="11"/>
  <c r="BD9" i="13"/>
  <c r="AK9" i="11"/>
  <c r="AC8" i="13"/>
  <c r="F8" i="11"/>
  <c r="AB8" i="13"/>
  <c r="E8" i="11"/>
  <c r="BL8" i="13"/>
  <c r="AS8" i="11"/>
  <c r="BT8" i="13"/>
  <c r="BA8" i="11"/>
  <c r="D54" i="9"/>
  <c r="C23" i="11" s="1"/>
  <c r="Z8" i="13"/>
  <c r="C8" i="11"/>
  <c r="BJ8" i="13"/>
  <c r="AQ8" i="11"/>
  <c r="AL8" i="13"/>
  <c r="O8" i="11"/>
  <c r="V8" i="11"/>
  <c r="AS8" i="13"/>
  <c r="BE8" i="13"/>
  <c r="AL8" i="11"/>
  <c r="AH8" i="13"/>
  <c r="K8" i="11"/>
  <c r="AI8" i="13"/>
  <c r="L8" i="11"/>
  <c r="BS7" i="13"/>
  <c r="AZ7" i="11"/>
  <c r="BU7" i="13"/>
  <c r="BB7" i="11"/>
  <c r="BT7" i="13"/>
  <c r="BA7" i="11"/>
  <c r="AP7" i="13"/>
  <c r="S7" i="11"/>
  <c r="AR7" i="13"/>
  <c r="U7" i="11"/>
  <c r="AD7" i="13"/>
  <c r="G7" i="11"/>
  <c r="N95" i="9"/>
  <c r="AU23" i="11" s="1"/>
  <c r="Z7" i="13"/>
  <c r="C7" i="11"/>
  <c r="BD7" i="13"/>
  <c r="AK7" i="11"/>
  <c r="AR6" i="13"/>
  <c r="U6" i="11"/>
  <c r="BO6" i="13"/>
  <c r="AV6" i="11"/>
  <c r="AE6" i="13"/>
  <c r="H6" i="11"/>
  <c r="AL6" i="13"/>
  <c r="O6" i="11"/>
  <c r="BJ6" i="13"/>
  <c r="AQ6" i="11"/>
  <c r="AO6" i="13"/>
  <c r="R6" i="11"/>
  <c r="BT6" i="13"/>
  <c r="BA6" i="11"/>
  <c r="BL6" i="13"/>
  <c r="AS6" i="11"/>
  <c r="Q95" i="9"/>
  <c r="AX23" i="11" s="1"/>
  <c r="AA6" i="13"/>
  <c r="D6" i="11"/>
  <c r="R5" i="11"/>
  <c r="AO5" i="13"/>
  <c r="AN5" i="11"/>
  <c r="BG5" i="13"/>
  <c r="O5" i="11"/>
  <c r="AL5" i="13"/>
  <c r="M54" i="9"/>
  <c r="L23" i="11" s="1"/>
  <c r="I95" i="9"/>
  <c r="AP23" i="11" s="1"/>
  <c r="BM4" i="13"/>
  <c r="AT4" i="11"/>
  <c r="AS4" i="11"/>
  <c r="BT4" i="13"/>
  <c r="N54" i="9"/>
  <c r="M23" i="11" s="1"/>
  <c r="V4" i="11"/>
  <c r="AE54" i="9"/>
  <c r="AD23" i="11" s="1"/>
  <c r="K54" i="9"/>
  <c r="J23" i="11" s="1"/>
  <c r="AA54" i="9"/>
  <c r="Z23" i="11" s="1"/>
  <c r="AO3" i="13"/>
  <c r="R3" i="11"/>
  <c r="R95" i="9"/>
  <c r="AY23" i="11" s="1"/>
  <c r="S54" i="9"/>
  <c r="R23" i="11" s="1"/>
  <c r="BP4" i="13"/>
  <c r="AW4" i="11"/>
  <c r="AS4" i="13"/>
  <c r="AI4" i="13"/>
  <c r="L4" i="11"/>
  <c r="P95" i="9"/>
  <c r="AW23" i="11" s="1"/>
  <c r="AD4" i="11"/>
  <c r="Q54" i="9"/>
  <c r="P23" i="11" s="1"/>
  <c r="BJ3" i="13"/>
  <c r="AQ3" i="11"/>
  <c r="AX3" i="13"/>
  <c r="AA3" i="11"/>
  <c r="T54" i="9"/>
  <c r="S23" i="11" s="1"/>
  <c r="J54" i="9"/>
  <c r="I23" i="11" s="1"/>
  <c r="L54" i="9"/>
  <c r="K23" i="11" s="1"/>
  <c r="L95" i="9"/>
  <c r="AS23" i="11" s="1"/>
  <c r="K15" i="7"/>
  <c r="E95" i="9"/>
  <c r="AL23" i="11" s="1"/>
  <c r="U54" i="9"/>
  <c r="T23" i="11" s="1"/>
  <c r="AO4" i="13"/>
  <c r="R4" i="11"/>
  <c r="K15" i="8"/>
  <c r="S95" i="9"/>
  <c r="AZ23" i="11" s="1"/>
  <c r="AF4" i="13"/>
  <c r="I4" i="11"/>
  <c r="T95" i="9"/>
  <c r="BA23" i="11" s="1"/>
  <c r="F95" i="9"/>
  <c r="AM23" i="11" s="1"/>
  <c r="O54" i="9"/>
  <c r="N23" i="11" s="1"/>
  <c r="BE4" i="13"/>
  <c r="AL4" i="11"/>
  <c r="F54" i="9"/>
  <c r="E23" i="11" s="1"/>
  <c r="D4" i="11"/>
  <c r="E54" i="9"/>
  <c r="D23" i="11" s="1"/>
  <c r="BR4" i="13"/>
  <c r="AY4" i="11"/>
  <c r="K15" i="5"/>
  <c r="AQ4" i="13"/>
  <c r="T4" i="11"/>
  <c r="AE4" i="13"/>
  <c r="I54" i="9"/>
  <c r="H23" i="11" s="1"/>
  <c r="H4" i="11"/>
  <c r="G15" i="7"/>
  <c r="G15" i="8"/>
  <c r="G15" i="5"/>
  <c r="L26" i="13"/>
  <c r="BN3" i="13"/>
  <c r="AU3" i="11"/>
  <c r="BC3" i="13"/>
  <c r="AF3" i="11"/>
  <c r="D95" i="9"/>
  <c r="AK23" i="11" s="1"/>
  <c r="AM3" i="13"/>
  <c r="P3" i="11"/>
  <c r="BL3" i="13"/>
  <c r="AS3" i="11"/>
  <c r="BD3" i="13"/>
  <c r="AK3" i="11"/>
  <c r="AC4" i="13"/>
  <c r="F4" i="11"/>
  <c r="G54" i="9"/>
  <c r="F23" i="11" s="1"/>
  <c r="AF4" i="11"/>
  <c r="BC4" i="13"/>
  <c r="AG54" i="9"/>
  <c r="AF23" i="11" s="1"/>
  <c r="AW4" i="13"/>
  <c r="Z4" i="11"/>
  <c r="BD4" i="13"/>
  <c r="AK4" i="11"/>
  <c r="BS4" i="13"/>
  <c r="AZ4" i="11"/>
  <c r="AG4" i="13"/>
  <c r="J4" i="11"/>
  <c r="V95" i="9"/>
  <c r="BC23" i="11" s="1"/>
  <c r="BB4" i="13"/>
  <c r="AE4" i="11"/>
  <c r="BV4" i="13"/>
  <c r="BC4" i="11"/>
  <c r="AF54" i="9"/>
  <c r="AE23" i="11" s="1"/>
  <c r="AK4" i="13"/>
  <c r="N4" i="11"/>
  <c r="G15" i="6"/>
  <c r="K15" i="6"/>
  <c r="K5" i="11"/>
  <c r="AH5" i="13"/>
  <c r="S5" i="11"/>
  <c r="AP5" i="13"/>
  <c r="L5" i="11"/>
  <c r="AI5" i="13"/>
  <c r="AT5" i="11"/>
  <c r="BM5" i="13"/>
  <c r="L25" i="13"/>
  <c r="L24" i="13"/>
  <c r="O11" i="9"/>
  <c r="L27" i="13" s="1"/>
  <c r="L19" i="13"/>
  <c r="K11" i="9"/>
  <c r="L18" i="13"/>
  <c r="L20" i="13"/>
  <c r="BV7" i="13"/>
  <c r="BC7" i="11"/>
  <c r="BQ6" i="13"/>
  <c r="AX6" i="11"/>
  <c r="BK26" i="13"/>
  <c r="AR15" i="11"/>
  <c r="BP14" i="13"/>
  <c r="AW14" i="11"/>
  <c r="BI8" i="13"/>
  <c r="AP8" i="11"/>
  <c r="BB27" i="13"/>
  <c r="AE16" i="11"/>
  <c r="AJ4" i="13"/>
  <c r="M4" i="11"/>
  <c r="AJ37" i="13"/>
  <c r="M22" i="11"/>
  <c r="AS14" i="13"/>
  <c r="V14" i="11"/>
  <c r="BR10" i="13"/>
  <c r="AY10" i="11"/>
  <c r="AB9" i="13"/>
  <c r="E9" i="11"/>
  <c r="AB4" i="13"/>
  <c r="E4" i="11"/>
  <c r="BR6" i="13"/>
  <c r="AY6" i="11"/>
  <c r="BI6" i="13"/>
  <c r="AP6" i="11"/>
  <c r="BL13" i="13"/>
  <c r="AS13" i="11"/>
  <c r="BI7" i="13"/>
  <c r="AP7" i="11"/>
  <c r="AD13" i="13"/>
  <c r="G13" i="11"/>
  <c r="AN31" i="13"/>
  <c r="Q21" i="11"/>
  <c r="Q20" i="11"/>
  <c r="BN7" i="13"/>
  <c r="AU7" i="11"/>
  <c r="AP6" i="13"/>
  <c r="S6" i="11"/>
  <c r="Z10" i="13"/>
  <c r="C10" i="11"/>
  <c r="I5" i="11"/>
  <c r="AF5" i="13"/>
  <c r="AR3" i="13"/>
  <c r="U3" i="11"/>
  <c r="AE12" i="13"/>
  <c r="H12" i="11"/>
  <c r="BI12" i="13"/>
  <c r="AP12" i="11"/>
  <c r="Z37" i="13"/>
  <c r="C22" i="11"/>
  <c r="BI11" i="13"/>
  <c r="AP11" i="11"/>
  <c r="BI27" i="13"/>
  <c r="AP16" i="11"/>
  <c r="AD37" i="13"/>
  <c r="G22" i="11"/>
  <c r="BS28" i="13"/>
  <c r="AZ17" i="11"/>
  <c r="BI10" i="13"/>
  <c r="AP10" i="11"/>
  <c r="BI13" i="13"/>
  <c r="AP13" i="11"/>
  <c r="BI9" i="13"/>
  <c r="AP9" i="11"/>
  <c r="Z31" i="13"/>
  <c r="C20" i="11"/>
  <c r="C21" i="11"/>
  <c r="AP5" i="11"/>
  <c r="BI5" i="13"/>
  <c r="BB11" i="13"/>
  <c r="AE11" i="11"/>
  <c r="BJ26" i="13"/>
  <c r="AQ15" i="11"/>
  <c r="BB13" i="13"/>
  <c r="AE13" i="11"/>
  <c r="BF4" i="13"/>
  <c r="AM4" i="11"/>
  <c r="BS8" i="13"/>
  <c r="AZ8" i="11"/>
  <c r="AN28" i="13"/>
  <c r="Q17" i="11"/>
  <c r="AR28" i="13"/>
  <c r="U17" i="11"/>
  <c r="L14" i="7" l="1"/>
  <c r="H13" i="7"/>
  <c r="H13" i="8"/>
  <c r="H12" i="8"/>
  <c r="L12" i="7"/>
  <c r="L14" i="8"/>
  <c r="L13" i="8"/>
  <c r="H12" i="7"/>
  <c r="H14" i="7"/>
  <c r="L13" i="7"/>
  <c r="H14" i="5"/>
  <c r="L14" i="5"/>
  <c r="H14" i="8"/>
  <c r="L12" i="8"/>
  <c r="L13" i="5"/>
  <c r="L12" i="5"/>
  <c r="H13" i="5"/>
  <c r="H12" i="5"/>
  <c r="G8" i="9"/>
  <c r="O13" i="13" s="1"/>
  <c r="F8" i="9"/>
  <c r="N13" i="13" s="1"/>
  <c r="D8" i="9"/>
  <c r="L13" i="13" s="1"/>
  <c r="E8" i="9"/>
  <c r="H12" i="6"/>
  <c r="E9" i="9"/>
  <c r="M14" i="13" s="1"/>
  <c r="F9" i="9"/>
  <c r="N14" i="13" s="1"/>
  <c r="H8" i="9"/>
  <c r="D9" i="9"/>
  <c r="L14" i="13" s="1"/>
  <c r="H9" i="9"/>
  <c r="P14" i="13" s="1"/>
  <c r="G9" i="9"/>
  <c r="O14" i="13" s="1"/>
  <c r="L14" i="6"/>
  <c r="L13" i="6"/>
  <c r="L12" i="6"/>
  <c r="H14" i="6"/>
  <c r="H13" i="6"/>
  <c r="L21" i="13"/>
  <c r="L8" i="9"/>
  <c r="P9" i="9"/>
  <c r="M25" i="13" s="1"/>
  <c r="L9" i="9"/>
  <c r="M19" i="13" s="1"/>
  <c r="L10" i="9"/>
  <c r="M20" i="13" s="1"/>
  <c r="P10" i="9"/>
  <c r="M26" i="13" s="1"/>
  <c r="P8" i="9"/>
  <c r="L15" i="8" l="1"/>
  <c r="L15" i="7"/>
  <c r="H15" i="7"/>
  <c r="H15" i="8"/>
  <c r="H15" i="5"/>
  <c r="L15" i="5"/>
  <c r="L15" i="6"/>
  <c r="H10" i="9"/>
  <c r="P15" i="13" s="1"/>
  <c r="P13" i="13"/>
  <c r="D10" i="9"/>
  <c r="L15" i="13" s="1"/>
  <c r="F10" i="9"/>
  <c r="N15" i="13" s="1"/>
  <c r="M13" i="13"/>
  <c r="E10" i="9"/>
  <c r="M15" i="13" s="1"/>
  <c r="H15" i="6"/>
  <c r="G10" i="9"/>
  <c r="M18" i="13"/>
  <c r="L11" i="9"/>
  <c r="M21" i="13" s="1"/>
  <c r="M24" i="13"/>
  <c r="P11" i="9"/>
  <c r="M27" i="13" s="1"/>
  <c r="O15" i="13" l="1"/>
  <c r="C14" i="9"/>
  <c r="L29" i="13" l="1"/>
  <c r="E14" i="9"/>
  <c r="L30"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C7" authorId="0" shapeId="0" xr:uid="{00000000-0006-0000-0100-000001000000}">
      <text>
        <r>
          <rPr>
            <b/>
            <sz val="9"/>
            <color indexed="81"/>
            <rFont val="Tahoma"/>
            <family val="2"/>
          </rPr>
          <t>URA: Unidad Responsable de Accesibilidad</t>
        </r>
        <r>
          <rPr>
            <sz val="9"/>
            <color indexed="81"/>
            <rFont val="Tahoma"/>
            <family val="2"/>
          </rPr>
          <t xml:space="preserve">
</t>
        </r>
      </text>
    </comment>
    <comment ref="C9" authorId="0" shapeId="0" xr:uid="{00000000-0006-0000-0100-00000200000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xr:uid="{00000000-0006-0000-0100-00000300000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xr:uid="{00000000-0006-0000-0100-000004000000}">
      <text>
        <r>
          <rPr>
            <b/>
            <sz val="9"/>
            <color indexed="81"/>
            <rFont val="Tahoma"/>
            <charset val="1"/>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charset val="1"/>
          </rPr>
          <t xml:space="preserve">
</t>
        </r>
      </text>
    </comment>
    <comment ref="C17" authorId="1" shapeId="0" xr:uid="{00000000-0006-0000-0100-000005000000}">
      <text>
        <r>
          <rPr>
            <b/>
            <sz val="9"/>
            <color indexed="81"/>
            <rFont val="Tahoma"/>
            <charset val="1"/>
          </rPr>
          <t>Indicar el nombre de la Entidad responsable del sitio web, p.e. la Subdirección General XXX</t>
        </r>
      </text>
    </comment>
    <comment ref="C19" authorId="1" shapeId="0" xr:uid="{00000000-0006-0000-0100-000006000000}">
      <text>
        <r>
          <rPr>
            <b/>
            <sz val="9"/>
            <color indexed="81"/>
            <rFont val="Tahoma"/>
            <charset val="1"/>
          </rPr>
          <t>Indicar el código DIR3 de la Entidad responsable del Sitio web indicada en el campo anterior.</t>
        </r>
      </text>
    </comment>
    <comment ref="C21" authorId="1" shapeId="0" xr:uid="{00000000-0006-0000-0100-000007000000}">
      <text>
        <r>
          <rPr>
            <b/>
            <sz val="9"/>
            <color indexed="81"/>
            <rFont val="Tahoma"/>
            <charset val="1"/>
          </rPr>
          <t>Indicar el correo electrónico de contacto de la entidad o de la persona responsable del sitio web</t>
        </r>
      </text>
    </comment>
    <comment ref="C29" authorId="1" shapeId="0" xr:uid="{00000000-0006-0000-0100-000008000000}">
      <text>
        <r>
          <rPr>
            <b/>
            <sz val="9"/>
            <color indexed="81"/>
            <rFont val="Tahoma"/>
            <charset val="1"/>
          </rPr>
          <t>Identifica la URL del sitio web</t>
        </r>
      </text>
    </comment>
    <comment ref="C31" authorId="1" shapeId="0" xr:uid="{00000000-0006-0000-0100-00000900000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xr:uid="{00000000-0006-0000-0100-00000A00000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xr:uid="{00000000-0006-0000-0100-00000B000000}">
      <text>
        <r>
          <rPr>
            <b/>
            <sz val="9"/>
            <color indexed="81"/>
            <rFont val="Tahoma"/>
            <charset val="1"/>
          </rPr>
          <t>Indicar la fecha en la que se realiza la revisión de accesibilidad en formato dd/mm/aaaa</t>
        </r>
        <r>
          <rPr>
            <sz val="9"/>
            <color indexed="81"/>
            <rFont val="Tahoma"/>
            <charset val="1"/>
          </rPr>
          <t xml:space="preserve">
</t>
        </r>
      </text>
    </comment>
    <comment ref="C41" authorId="1" shapeId="0" xr:uid="{00000000-0006-0000-0100-00000C00000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xr:uid="{00000000-0006-0000-0100-00000D000000}">
      <text>
        <r>
          <rPr>
            <b/>
            <sz val="9"/>
            <color indexed="81"/>
            <rFont val="Tahoma"/>
            <charset val="1"/>
          </rPr>
          <t>Nombre de la empresa que ha realizado la evaluación</t>
        </r>
        <r>
          <rPr>
            <sz val="9"/>
            <color indexed="81"/>
            <rFont val="Tahoma"/>
            <charset val="1"/>
          </rPr>
          <t xml:space="preserve">
</t>
        </r>
      </text>
    </comment>
    <comment ref="C64" authorId="1" shapeId="0" xr:uid="{00000000-0006-0000-0100-00000E000000}">
      <text>
        <r>
          <rPr>
            <b/>
            <sz val="9"/>
            <color indexed="81"/>
            <rFont val="Tahoma"/>
            <charset val="1"/>
          </rPr>
          <t>Datos relacionados con la revisión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SANDRA SABROSO TORRES</author>
    <author>David Lubián</author>
  </authors>
  <commentList>
    <comment ref="D7" authorId="0" shapeId="0" xr:uid="{00000000-0006-0000-0300-00000100000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xr:uid="{00000000-0006-0000-0300-00000200000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xr:uid="{00000000-0006-0000-0300-000003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xr:uid="{00000000-0006-0000-0300-00000400000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L2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L2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C2" authorId="0" shapeId="0" xr:uid="{00000000-0006-0000-0A00-00000100000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<sst xmlns="http://schemas.openxmlformats.org/spreadsheetml/2006/main" count="2081" uniqueCount="371">
  <si>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</si>
  <si>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</si>
  <si>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</si>
  <si>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</si>
  <si>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</si>
  <si>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</si>
  <si>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</si>
  <si>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</si>
  <si>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</si>
  <si>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</si>
  <si>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</si>
  <si>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</si>
  <si>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</si>
  <si>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</si>
  <si>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</si>
  <si>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</si>
  <si>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</si>
  <si>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</si>
  <si>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</si>
  <si>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</si>
  <si>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</si>
  <si>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</si>
  <si>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</si>
  <si>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</si>
  <si>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</si>
  <si>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</si>
  <si>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</si>
  <si>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</si>
  <si>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</si>
  <si>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</si>
  <si>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</si>
  <si>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</si>
  <si>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</si>
  <si>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</si>
  <si>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</si>
  <si>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</si>
  <si>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</si>
  <si>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</si>
  <si>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</si>
  <si>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</si>
  <si>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</si>
  <si>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</si>
  <si>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</si>
  <si>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</si>
  <si>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</si>
  <si>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</si>
  <si>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</si>
  <si>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</si>
  <si>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</si>
  <si>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</si>
  <si>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</si>
  <si>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</si>
  <si>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</si>
  <si>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</si>
  <si>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</si>
  <si>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</si>
  <si>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</si>
  <si>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</si>
  <si>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</si>
  <si>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</si>
  <si>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</si>
  <si>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</si>
  <si>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</si>
  <si>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</si>
  <si>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</si>
  <si>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</si>
  <si>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</si>
  <si>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</si>
  <si>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</si>
  <si>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</si>
  <si>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</si>
  <si>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</si>
  <si>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</si>
  <si>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</si>
  <si>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</si>
  <si>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</si>
  <si>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</si>
  <si>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</si>
  <si>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</si>
  <si>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</si>
  <si>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</si>
  <si>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</si>
  <si>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</si>
  <si>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</si>
  <si>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</si>
  <si>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</si>
  <si>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</si>
  <si>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</si>
  <si>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</si>
  <si>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</si>
  <si>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</si>
  <si>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</si>
  <si>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</si>
  <si>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</si>
  <si>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</si>
  <si>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</si>
  <si>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</si>
  <si>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</si>
  <si>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</si>
  <si>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</si>
  <si>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</si>
  <si>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</si>
  <si>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</si>
  <si>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</si>
  <si>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</si>
  <si>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</si>
  <si>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</si>
  <si>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</si>
  <si>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</si>
  <si>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</si>
  <si>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</si>
  <si>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</si>
  <si>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</si>
  <si>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</si>
  <si>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</si>
  <si>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</si>
  <si>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</si>
  <si>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</si>
  <si>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</si>
  <si>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</si>
  <si>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</si>
  <si>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</si>
  <si>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</si>
  <si>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</si>
  <si>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</si>
  <si>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</si>
  <si>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</si>
  <si>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</si>
  <si>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</si>
  <si>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</si>
  <si>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</si>
  <si>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</si>
  <si>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</si>
  <si>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</si>
  <si>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</si>
  <si>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</si>
  <si>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</si>
  <si>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</si>
  <si>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</si>
  <si>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</si>
  <si>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</si>
  <si>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</si>
  <si>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</si>
  <si>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</si>
  <si>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</si>
  <si>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</si>
  <si>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</si>
  <si>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</si>
  <si>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</si>
  <si>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</si>
  <si>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</si>
  <si>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</si>
  <si>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</si>
  <si>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</si>
  <si>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</si>
  <si>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</si>
  <si>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</si>
  <si>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</si>
  <si>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</si>
  <si>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</si>
  <si>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</si>
  <si>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</si>
  <si>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</si>
  <si>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</si>
  <si>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</si>
  <si>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</si>
  <si>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</si>
  <si>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</si>
  <si>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</si>
  <si>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</si>
  <si>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</si>
  <si>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</si>
  <si>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</si>
  <si>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</si>
  <si>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</si>
  <si>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</si>
  <si>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</si>
  <si>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</si>
  <si>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</si>
  <si>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</si>
  <si>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</si>
  <si>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</si>
  <si>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</si>
  <si>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</si>
  <si>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</si>
  <si>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</si>
  <si>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</si>
  <si>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</si>
  <si>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</si>
  <si>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</si>
  <si>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</si>
  <si>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</si>
  <si>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</si>
  <si>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</si>
  <si>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</si>
  <si>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</si>
  <si>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</si>
  <si>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</si>
  <si>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</si>
  <si>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</si>
  <si>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</si>
  <si>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</si>
  <si>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</si>
  <si>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</si>
  <si>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</si>
  <si>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</si>
  <si>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</si>
  <si>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</si>
  <si>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</si>
  <si>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</si>
  <si>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</si>
  <si>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</si>
  <si>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</si>
  <si>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</si>
  <si>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</si>
  <si>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</si>
  <si>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</si>
  <si>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</si>
  <si>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</si>
  <si>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</si>
  <si>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</si>
  <si>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</si>
  <si>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</si>
  <si>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</si>
  <si>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</si>
  <si>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</si>
  <si>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</si>
  <si>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</si>
  <si>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</si>
  <si>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</si>
  <si>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</si>
  <si>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</si>
  <si>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</si>
  <si>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</si>
  <si>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</si>
  <si>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</si>
  <si>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</si>
  <si>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</si>
  <si>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</si>
  <si>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</si>
  <si>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</si>
  <si>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</si>
  <si>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</si>
  <si>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</si>
  <si>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</si>
  <si>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</si>
  <si>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t>URL página*</t>
  </si>
  <si>
    <t>Indicar las tecnologías web en las que se basa la conformidad de la accesibilidad</t>
  </si>
  <si>
    <t>Change Log</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</si>
  <si>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</si>
  <si>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</si>
  <si>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</si>
  <si>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</si>
  <si>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</si>
  <si>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</si>
  <si>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</si>
  <si>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</si>
  <si>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</si>
  <si>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</si>
  <si>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</si>
  <si>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</si>
  <si>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</si>
  <si>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</si>
  <si>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</si>
  <si>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</si>
  <si>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</si>
  <si>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</si>
  <si>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</si>
  <si>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</si>
  <si>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</si>
  <si>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</si>
  <si>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</si>
  <si>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</si>
  <si>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</si>
  <si>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</si>
  <si>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</si>
  <si>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</si>
  <si>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</si>
  <si>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</si>
  <si>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</si>
  <si>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</si>
  <si>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</si>
  <si>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</si>
  <si>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</si>
  <si>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</si>
  <si>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</si>
  <si>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</si>
  <si>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t>Pestaña 03. Muestra</t>
  </si>
  <si>
    <t>Páginas seleccionadas</t>
  </si>
  <si>
    <t>Páginas no aleatorias</t>
  </si>
  <si>
    <t>Páginas aleatorias</t>
  </si>
  <si>
    <t>¿Muestra correcta?</t>
  </si>
  <si>
    <t>Pestaña RESULTADOS</t>
  </si>
  <si>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r>
      <rPr>
        <b/>
        <vertAlign val="superscript"/>
        <sz val="12"/>
        <color rgb="FF000000"/>
        <rFont val="Arial"/>
        <family val="2"/>
      </rPr>
      <t>1</t>
    </r>
    <r>
      <rPr>
        <sz val="12"/>
        <color rgb="FF000000"/>
        <rFont val="Arial"/>
        <family val="2"/>
      </rPr>
      <t>.</t>
    </r>
  </si>
  <si>
    <r>
      <rPr>
        <b/>
        <vertAlign val="superscript"/>
        <sz val="12"/>
        <rFont val="Arial"/>
        <family val="2"/>
      </rPr>
      <t>1</t>
    </r>
    <r>
      <rPr>
        <vertAlign val="superscript"/>
        <sz val="12"/>
        <rFont val="Arial"/>
        <family val="2"/>
      </rPr>
      <t xml:space="preserve"> </t>
    </r>
    <r>
      <rPr>
        <u/>
        <sz val="12"/>
        <color theme="10"/>
        <rFont val="Arial"/>
        <family val="2"/>
      </rPr>
      <t>http://administracionelectronica.gob.es/PAe/accesibilidad/documentacion/guia_validacion_accesibilidad</t>
    </r>
  </si>
  <si>
    <t>Versión: 1.0.4</t>
  </si>
  <si>
    <r>
      <t xml:space="preserve">Versión 1.0.4
- RESULTADOS. </t>
    </r>
    <r>
      <rPr>
        <sz val="12"/>
        <color rgb="FF000000"/>
        <rFont val="Arial"/>
        <family val="2"/>
      </rPr>
      <t>Corregida la fórmula de la puntuación media del sitio web (PMSW), para que no muestre un valor hasta que la Situación de Cumplimiento tenga uno de los 3 valores posibles. Se repara la formula de la tabla de Pendiente de evaluar.
-</t>
    </r>
    <r>
      <rPr>
        <b/>
        <sz val="12"/>
        <color rgb="FF000000"/>
        <rFont val="Arial"/>
        <family val="2"/>
      </rPr>
      <t xml:space="preserve"> P3 Comprensible y P4. Robusto</t>
    </r>
    <r>
      <rPr>
        <sz val="12"/>
        <color rgb="FF000000"/>
        <rFont val="Arial"/>
        <family val="2"/>
      </rPr>
      <t>. Se corrigen los colores de presentación ajustándolos a los colores mostrados en la hoja RESULTADOS.</t>
    </r>
    <r>
      <rPr>
        <b/>
        <sz val="12"/>
        <color rgb="FF000000"/>
        <rFont val="Arial"/>
        <family val="2"/>
      </rPr>
      <t xml:space="preserve">
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</si>
  <si>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https://www.guadalajara.es/es/</t>
  </si>
  <si>
    <t>Home</t>
  </si>
  <si>
    <t>Ayuntamiento de Guadalajara</t>
  </si>
  <si>
    <t>registro@aytoguadalajara.es</t>
  </si>
  <si>
    <t>Grupo Intermark</t>
  </si>
  <si>
    <t>S.O. Windows 10 Pro versión 21H1 | Navegador utilizado para la revisión: Google Chrome versión 91.0.4472.77 (Build Oficial) (64 bits)</t>
  </si>
  <si>
    <t>La página facilita el enlace a las direcciones más destacadas de esta web municipal y a otros sitios de interés para la ciudad y ciudadanía.</t>
  </si>
  <si>
    <t>https://www.guadalajara.es/es/mapa-web/</t>
  </si>
  <si>
    <t>Home &gt; Mapa web</t>
  </si>
  <si>
    <t>Listas, multimedia</t>
  </si>
  <si>
    <t>Imágenes, listas, multimedia</t>
  </si>
  <si>
    <t>Buzón ciudadano</t>
  </si>
  <si>
    <t>https://www.guadalajara.es/es/ayuntamiento/participacion/buzon-ciudadano/</t>
  </si>
  <si>
    <t>Home &gt; Ayuntamiento &gt; Participación &gt; Buzón ciudadano</t>
  </si>
  <si>
    <t>Formulario</t>
  </si>
  <si>
    <t>Buscador</t>
  </si>
  <si>
    <t>https://www.guadalajara.es/es/buscadorGeneral.do</t>
  </si>
  <si>
    <t>Home (escribir término en buscador y pulsar Enter o Buscar) &gt; Buscador</t>
  </si>
  <si>
    <t>Accesibilidad</t>
  </si>
  <si>
    <t>https://www.guadalajara.es/es/accesibilidad/</t>
  </si>
  <si>
    <t>Home &gt; Accesibilidad</t>
  </si>
  <si>
    <t>Listas</t>
  </si>
  <si>
    <t>Documento legal</t>
  </si>
  <si>
    <t>https://www.guadalajara.es/es/documento-legal/</t>
  </si>
  <si>
    <t>Home &gt; Documento legal</t>
  </si>
  <si>
    <t>Lista ordenada</t>
  </si>
  <si>
    <t>https://www.guadalajara.es/es/ayuntamiento/administracion/</t>
  </si>
  <si>
    <t>Administración</t>
  </si>
  <si>
    <t>Home &gt; Ayuntamiento &gt; Administración</t>
  </si>
  <si>
    <t>Sede electrónica</t>
  </si>
  <si>
    <t>https://www.guadalajara.es/es/tramites/sede-electronica</t>
  </si>
  <si>
    <t>Home &gt; Trámites &gt; Sede electrónica</t>
  </si>
  <si>
    <t>Listas, multimedia, formulario</t>
  </si>
  <si>
    <t>Cita previa</t>
  </si>
  <si>
    <t>https://www.guadalajara.es/es/servicio-de-cita-previa-online.html</t>
  </si>
  <si>
    <t>Home &gt; Servicio de cita previa</t>
  </si>
  <si>
    <t>Medios de comunicación</t>
  </si>
  <si>
    <t>https://www.guadalajara.es/es/informacion/medios-de-comunicacion/</t>
  </si>
  <si>
    <t>Home &gt; Información &gt; Medios de comunicación</t>
  </si>
  <si>
    <t>https://www.guadalajara.es/es/informacion/perfil-de-contratante/</t>
  </si>
  <si>
    <t>Home &gt; Información &gt; Perfil de contratante</t>
  </si>
  <si>
    <t>Listas, buscador</t>
  </si>
  <si>
    <t>Transportes</t>
  </si>
  <si>
    <t>https://www.guadalajara.es/es/informacion/transportes/</t>
  </si>
  <si>
    <t>Home &gt; Información &gt; Transportes</t>
  </si>
  <si>
    <t>Feder</t>
  </si>
  <si>
    <t>https://www.guadalajara.es/es/feder/</t>
  </si>
  <si>
    <t>Home &gt; Feder</t>
  </si>
  <si>
    <t>Turismo</t>
  </si>
  <si>
    <t>https://www.guadalajara.es/es/turismo/</t>
  </si>
  <si>
    <t>Home &gt; Turismo</t>
  </si>
  <si>
    <t>https://www.guadalajara.es/recursos/doc/portal/2021/02/05/acta-del-pleno-de-2021-04-30.pdf</t>
  </si>
  <si>
    <t>Acta</t>
  </si>
  <si>
    <t>Home &gt; Gobierno &gt; Pleno del Ayuntamiento &gt; Actas de Sesiones del Pleno (relación cronológica de Actas pulsar sobre un enlace PDF)</t>
  </si>
  <si>
    <t>https://www.guadalajara.es/recursos/doc/portal/2017/09/19/2017-reglamento-de-participacion-ciudadana76930.pdf</t>
  </si>
  <si>
    <t>Reglamento</t>
  </si>
  <si>
    <t>Home &gt; Ayuntamiento &gt; Participación (pulsar sobre un PDF)</t>
  </si>
  <si>
    <t>Noticias</t>
  </si>
  <si>
    <t>https://www.guadalajara.es/es/autoliquidaciones/tasa-por-concesion-de-licencias-urbanisticas.html</t>
  </si>
  <si>
    <t>Autoliquidaciones</t>
  </si>
  <si>
    <t>Home &gt; Autoliquidaciones (pulsar sobre un contenido)</t>
  </si>
  <si>
    <t>Sesiones del Pleno</t>
  </si>
  <si>
    <t>https://sesiones.guadalajara.es/session/sessionDetail/ff8080817989e35f0179a454fa2a0004</t>
  </si>
  <si>
    <t>Home &gt; Ciudad &gt; Portal Multimedia (pulsar sobre un contenido)</t>
  </si>
  <si>
    <t>Multimedia</t>
  </si>
  <si>
    <t>Población</t>
  </si>
  <si>
    <t>https://www.guadalajara.es/es/ciudad/poblacion/</t>
  </si>
  <si>
    <t>Home &gt; Ciudad &gt; Población</t>
  </si>
  <si>
    <t>https://www.guadalajara.es/es/informacion/noticias/</t>
  </si>
  <si>
    <t>Home &gt; Información &gt; Noticias</t>
  </si>
  <si>
    <t>Imágenes, listas, buscador</t>
  </si>
  <si>
    <t>Listas, multimedia, documento PDF</t>
  </si>
  <si>
    <t>Imágenes, listas, tablas de datos, multimedia</t>
  </si>
  <si>
    <t>Perfil de contratante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</si>
</sst>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0.00;[Red]\-[$$-409]#,##0.00"/>
    <numFmt numFmtId="165" formatCode="[$-407]General"/>
    <numFmt numFmtId="166" formatCode="0.00\ %"/>
    <numFmt numFmtId="167" formatCode="&quot;WAHR&quot;;&quot;WAHR&quot;;&quot;FALSCH&quot;"/>
  </numFmts>
  <fonts count="75">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
      <sz val="9"/>
      <color indexed="81"/>
      <name val="Tahoma"/>
      <charset val="1"/>
    </font>
    <font>
      <b/>
      <sz val="9"/>
      <color indexed="81"/>
      <name val="Tahoma"/>
      <charset val="1"/>
    </font>
    <font>
      <u/>
      <sz val="10"/>
      <color theme="10"/>
      <name val="Arial"/>
    </font>
    <font>
      <b/>
      <vertAlign val="superscript"/>
      <sz val="12"/>
      <color rgb="FF000000"/>
      <name val="Arial"/>
      <family val="2"/>
    </font>
    <font>
      <vertAlign val="superscript"/>
      <sz val="12"/>
      <name val="Arial"/>
      <family val="2"/>
    </font>
    <font>
      <u/>
      <sz val="12"/>
      <color theme="10"/>
      <name val="Arial"/>
      <family val="2"/>
    </font>
    <font>
      <b/>
      <vertAlign val="superscript"/>
      <sz val="12"/>
      <name val="Arial"/>
      <family val="2"/>
    </font>
  </fonts>
  <fills count="32">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
      <patternFill patternType="solid">
        <fgColor rgb="FF5983B0"/>
        <bgColor rgb="FFFF9966"/>
      </patternFill>
    </fill>
  </fills>
  <borders count="45">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5">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xf numFmtId="0" fontId="70" fillId="2" borderId="0" applyNumberFormat="0" applyFill="0" applyBorder="0" applyAlignment="0" applyProtection="0"/>
  </cellStyleXfs>
  <cellXfs count="227">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0" fillId="28" borderId="0" xfId="0" applyFill="1" applyAlignment="1">
      <alignment vertical="center"/>
    </xf>
    <xf numFmtId="0" fontId="0" fillId="31" borderId="0" xfId="0" applyFill="1" applyAlignment="1">
      <alignment vertical="center"/>
    </xf>
    <xf numFmtId="14" fontId="25" fillId="10" borderId="11" xfId="0" applyNumberFormat="1" applyFont="1" applyFill="1" applyBorder="1" applyAlignment="1" applyProtection="1">
      <alignment vertical="center"/>
      <protection locked="0"/>
    </xf>
    <xf numFmtId="0" fontId="27" fillId="2" borderId="10" xfId="21" applyFont="1" applyBorder="1" applyProtection="1">
      <alignment horizontal="center" vertical="center"/>
      <protection locked="0"/>
    </xf>
    <xf numFmtId="0" fontId="73" fillId="2" borderId="0" xfId="24" applyFont="1" applyAlignment="1">
      <alignment horizontal="left" vertical="top"/>
    </xf>
    <xf numFmtId="0" fontId="0" fillId="2" borderId="0" xfId="0" applyAlignment="1">
      <alignment horizontal="left" vertical="top"/>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6"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7" xfId="0" applyFont="1" applyFill="1" applyBorder="1" applyAlignment="1">
      <alignment horizontal="center" vertical="center"/>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0" xfId="0" applyFont="1" applyBorder="1" applyAlignment="1" applyProtection="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2" fontId="66" fillId="30" borderId="33" xfId="0" applyNumberFormat="1" applyFont="1" applyFill="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5">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Hipervínculo" xfId="24" builtinId="8"/>
    <cellStyle name="Input" xfId="7" xr:uid="{00000000-0005-0000-0000-000012000000}"/>
    <cellStyle name="LINK" xfId="17" xr:uid="{00000000-0005-0000-0000-000013000000}"/>
    <cellStyle name="Normal" xfId="0" builtinId="0"/>
    <cellStyle name="Resultado" xfId="1" xr:uid="{00000000-0005-0000-0000-000015000000}"/>
    <cellStyle name="Resultado2" xfId="2" xr:uid="{00000000-0005-0000-0000-000016000000}"/>
    <cellStyle name="Título" xfId="3" xr:uid="{00000000-0005-0000-0000-000017000000}"/>
    <cellStyle name="Título1" xfId="4" xr:uid="{00000000-0005-0000-0000-000018000000}"/>
  </cellStyles>
  <dxfs count="336">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5983B0"/>
      <color rgb="FFFF6D6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4</xdr:col>
      <xdr:colOff>370274</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id="{00000000-0008-0000-0A00-00001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id="{00000000-0008-0000-0A00-00001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id="{00000000-0008-0000-0A00-000012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id="{00000000-0008-0000-0A00-00001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2" name="AutoShape 2">
          <a:extLst>
            <a:ext uri="{FF2B5EF4-FFF2-40B4-BE49-F238E27FC236}">
              <a16:creationId xmlns:a16="http://schemas.microsoft.com/office/drawing/2014/main" id="{00000000-0008-0000-0A00-00002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3" name="AutoShape 2">
          <a:extLst>
            <a:ext uri="{FF2B5EF4-FFF2-40B4-BE49-F238E27FC236}">
              <a16:creationId xmlns:a16="http://schemas.microsoft.com/office/drawing/2014/main" id="{85E2150A-B816-4BD4-BD2C-9626811684CC}"/>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34" name="AutoShape 2">
          <a:extLst>
            <a:ext uri="{FF2B5EF4-FFF2-40B4-BE49-F238E27FC236}">
              <a16:creationId xmlns:a16="http://schemas.microsoft.com/office/drawing/2014/main" id="{EE4890A1-99C7-459A-AC54-410BFE64DA4F}"/>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5"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ipo_de_sitio" displayName="Tipo_de_sitio" ref="Q9:Q10" totalsRowShown="0">
  <tableColumns count="1">
    <tableColumn id="1" xr3:uid="{00000000-0010-0000-0200-000001000000}"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administracionelectronica.gob.es/PAe/accesibilidad/documentacion/guia_validacion_accesibilidad"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22"/>
  <sheetViews>
    <sheetView tabSelected="1" zoomScaleNormal="100" workbookViewId="0">
      <selection activeCell="B11" sqref="B11:N11"/>
    </sheetView>
  </sheetViews>
  <sheetFormatPr baseColWidth="10" defaultColWidth="11.5546875" defaultRowHeight="13.2"/>
  <cols>
    <col min="1" max="1" width="11.6640625" customWidth="1"/>
    <col min="14" max="14" width="18.3320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35" customHeight="1" thickTop="1" thickBot="1">
      <c r="A2" s="1"/>
      <c r="B2" s="4" t="s">
        <v>0</v>
      </c>
      <c r="C2" s="3"/>
      <c r="D2" s="3"/>
      <c r="E2" s="3"/>
      <c r="F2" s="3"/>
      <c r="G2" s="3"/>
      <c r="H2" s="3"/>
      <c r="I2" s="3"/>
      <c r="J2" s="3"/>
      <c r="K2" s="3"/>
      <c r="L2" s="3"/>
      <c r="M2" s="3"/>
      <c r="N2" s="53" t="s">
        <v>295</v>
      </c>
      <c r="O2" s="3"/>
      <c r="P2" s="3"/>
      <c r="Q2" s="3"/>
      <c r="R2" s="3"/>
      <c r="S2" s="3"/>
      <c r="T2" s="3"/>
      <c r="U2" s="3"/>
      <c r="V2" s="3"/>
      <c r="W2" s="3"/>
      <c r="X2" s="3"/>
      <c r="Y2" s="3"/>
      <c r="Z2" s="3"/>
    </row>
    <row r="3" spans="1:64" ht="23.7"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649999999999999" customHeight="1">
      <c r="A4" s="1"/>
      <c r="B4" s="6"/>
      <c r="C4" s="3"/>
      <c r="D4" s="3"/>
      <c r="E4" s="3"/>
      <c r="F4" s="3"/>
      <c r="G4" s="3"/>
      <c r="H4" s="3"/>
      <c r="I4" s="3"/>
      <c r="J4" s="3"/>
      <c r="K4" s="3"/>
      <c r="L4" s="3"/>
      <c r="M4" s="3"/>
      <c r="N4" s="3"/>
      <c r="O4" s="3"/>
      <c r="P4" s="3"/>
      <c r="Q4" s="3"/>
      <c r="R4" s="3"/>
      <c r="S4" s="3"/>
      <c r="T4" s="3"/>
      <c r="U4" s="3"/>
      <c r="V4" s="3"/>
      <c r="W4" s="3"/>
      <c r="X4" s="3"/>
      <c r="Y4" s="3"/>
      <c r="Z4" s="3"/>
    </row>
    <row r="5" spans="1:64" ht="28.35"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6">
      <c r="B7" s="11" t="s">
        <v>2</v>
      </c>
    </row>
    <row r="9" spans="1:64" ht="134.85" customHeight="1">
      <c r="B9" s="195" t="s">
        <v>244</v>
      </c>
      <c r="C9" s="196"/>
      <c r="D9" s="196"/>
      <c r="E9" s="196"/>
      <c r="F9" s="196"/>
      <c r="G9" s="196"/>
      <c r="H9" s="196"/>
      <c r="I9" s="196"/>
      <c r="J9" s="196"/>
      <c r="K9" s="196"/>
      <c r="L9" s="196"/>
      <c r="M9" s="196"/>
      <c r="N9" s="196"/>
    </row>
    <row r="10" spans="1:64" ht="28.65" customHeight="1"/>
    <row r="11" spans="1:64" ht="86.25" customHeight="1">
      <c r="B11" s="196" t="s">
        <v>3</v>
      </c>
      <c r="C11" s="196"/>
      <c r="D11" s="196"/>
      <c r="E11" s="196"/>
      <c r="F11" s="196"/>
      <c r="G11" s="196"/>
      <c r="H11" s="196"/>
      <c r="I11" s="196"/>
      <c r="J11" s="196"/>
      <c r="K11" s="196"/>
      <c r="L11" s="196"/>
      <c r="M11" s="196"/>
      <c r="N11" s="196"/>
    </row>
    <row r="13" spans="1:64" ht="269.25" customHeight="1">
      <c r="B13" s="197" t="s">
        <v>245</v>
      </c>
      <c r="C13" s="197"/>
      <c r="D13" s="197"/>
      <c r="E13" s="197"/>
      <c r="F13" s="197"/>
      <c r="G13" s="197"/>
      <c r="H13" s="197"/>
      <c r="I13" s="197"/>
      <c r="J13" s="197"/>
      <c r="K13" s="197"/>
      <c r="L13" s="197"/>
      <c r="M13" s="197"/>
      <c r="N13" s="197"/>
    </row>
    <row r="15" spans="1:64" ht="87.75" customHeight="1">
      <c r="B15" s="198" t="s">
        <v>293</v>
      </c>
      <c r="C15" s="198"/>
      <c r="D15" s="198"/>
      <c r="E15" s="198"/>
      <c r="F15" s="198"/>
      <c r="G15" s="198"/>
      <c r="H15" s="198"/>
      <c r="I15" s="198"/>
      <c r="J15" s="198"/>
      <c r="K15" s="198"/>
      <c r="L15" s="198"/>
      <c r="M15" s="198"/>
      <c r="N15" s="198"/>
    </row>
    <row r="17" spans="2:14" ht="29.25" customHeight="1">
      <c r="B17" s="198" t="s">
        <v>4</v>
      </c>
      <c r="C17" s="198"/>
      <c r="D17" s="198"/>
      <c r="E17" s="198"/>
      <c r="F17" s="198"/>
      <c r="G17" s="198"/>
      <c r="H17" s="198"/>
      <c r="I17" s="198"/>
      <c r="J17" s="198"/>
      <c r="K17" s="198"/>
      <c r="L17" s="198"/>
      <c r="M17" s="198"/>
      <c r="N17" s="198"/>
    </row>
    <row r="19" spans="2:14" ht="22.5" customHeight="1">
      <c r="B19" s="193" t="s">
        <v>294</v>
      </c>
      <c r="C19" s="194"/>
      <c r="D19" s="194"/>
      <c r="E19" s="194"/>
      <c r="F19" s="194"/>
      <c r="G19" s="194"/>
      <c r="H19" s="194"/>
      <c r="I19" s="194"/>
      <c r="J19" s="194"/>
      <c r="K19" s="194"/>
      <c r="L19" s="194"/>
      <c r="M19" s="194"/>
      <c r="N19" s="194"/>
    </row>
    <row r="22" spans="2:14" ht="15">
      <c r="B22" s="12"/>
    </row>
  </sheetData>
  <sheetProtection password="DC4E" sheet="1" objects="1" scenarios="1"/>
  <mergeCells count="6">
    <mergeCell ref="B19:N19"/>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xr:uid="{00000000-0004-0000-0000-000000000000}"/>
    <hyperlink ref="B19" r:id="rId1" display="http://administracionelectronica.gob.es/PAe/accesibilidad/documentacion/guia_validacion_accesibilidad" xr:uid="{00000000-0004-0000-0000-000001000000}"/>
  </hyperlinks>
  <pageMargins left="0.78749999999999998" right="0.78749999999999998" top="1.0249999999999999" bottom="1.0249999999999999" header="0.78749999999999998" footer="0.78749999999999998"/>
  <pageSetup paperSize="9" firstPageNumber="0" orientation="portrait" horizontalDpi="300" verticalDpi="300" r:id="rId2"/>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EEEEEE"/>
  </sheetPr>
  <dimension ref="B7:V56"/>
  <sheetViews>
    <sheetView zoomScale="65" zoomScaleNormal="65" workbookViewId="0">
      <selection activeCell="C32" sqref="C32"/>
    </sheetView>
  </sheetViews>
  <sheetFormatPr baseColWidth="10" defaultColWidth="11.5546875" defaultRowHeight="13.2"/>
  <cols>
    <col min="1" max="1" width="3.88671875" customWidth="1"/>
    <col min="2" max="2" width="65.109375" customWidth="1"/>
    <col min="3" max="3" width="16.33203125" customWidth="1"/>
    <col min="4" max="4" width="3.88671875" customWidth="1"/>
    <col min="5" max="5" width="14.5546875" customWidth="1"/>
    <col min="6" max="6" width="3.88671875" customWidth="1"/>
    <col min="7" max="7" width="33.109375" customWidth="1"/>
    <col min="8" max="8" width="4" customWidth="1"/>
    <col min="9" max="9" width="15.44140625" customWidth="1"/>
    <col min="10" max="10" width="3.88671875" customWidth="1"/>
    <col min="11" max="11" width="4.5546875" customWidth="1"/>
    <col min="12" max="12" width="3.88671875" customWidth="1"/>
    <col min="13" max="13" width="8.6640625" customWidth="1"/>
    <col min="14" max="14" width="3.88671875" customWidth="1"/>
    <col min="15" max="15" width="25.33203125" customWidth="1"/>
    <col min="16" max="16" width="3.88671875" customWidth="1"/>
    <col min="18" max="18" width="3.88671875" customWidth="1"/>
    <col min="19" max="19" width="22.5546875" customWidth="1"/>
    <col min="20" max="20" width="3.88671875" customWidth="1"/>
    <col min="21" max="21" width="9.88671875" customWidth="1"/>
  </cols>
  <sheetData>
    <row r="7" spans="3:22">
      <c r="C7" s="41" t="s">
        <v>195</v>
      </c>
      <c r="E7" s="41" t="s">
        <v>196</v>
      </c>
      <c r="G7" s="41" t="s">
        <v>20</v>
      </c>
      <c r="I7" s="41" t="s">
        <v>197</v>
      </c>
      <c r="K7" s="41" t="s">
        <v>198</v>
      </c>
      <c r="M7" s="41" t="s">
        <v>198</v>
      </c>
      <c r="O7" s="41" t="s">
        <v>199</v>
      </c>
      <c r="Q7" s="41" t="s">
        <v>200</v>
      </c>
      <c r="S7" s="41" t="s">
        <v>201</v>
      </c>
      <c r="U7" s="41" t="s">
        <v>70</v>
      </c>
    </row>
    <row r="9" spans="3:22" ht="12.15" customHeight="1">
      <c r="C9" s="3" t="s">
        <v>202</v>
      </c>
      <c r="E9" s="17" t="s">
        <v>8</v>
      </c>
      <c r="G9" t="s">
        <v>203</v>
      </c>
      <c r="I9" t="s">
        <v>204</v>
      </c>
      <c r="K9" t="s">
        <v>205</v>
      </c>
      <c r="M9" t="s">
        <v>206</v>
      </c>
      <c r="O9" t="s">
        <v>207</v>
      </c>
      <c r="Q9" t="s">
        <v>208</v>
      </c>
      <c r="S9" t="s">
        <v>209</v>
      </c>
      <c r="U9" s="24" t="s">
        <v>71</v>
      </c>
      <c r="V9" s="24" t="s">
        <v>210</v>
      </c>
    </row>
    <row r="10" spans="3:22" ht="14.4">
      <c r="C10" s="3" t="s">
        <v>211</v>
      </c>
      <c r="E10" s="17" t="s">
        <v>10</v>
      </c>
      <c r="G10" t="s">
        <v>212</v>
      </c>
      <c r="I10" t="s">
        <v>213</v>
      </c>
      <c r="K10" t="s">
        <v>9</v>
      </c>
      <c r="M10" t="s">
        <v>214</v>
      </c>
      <c r="O10" t="s">
        <v>215</v>
      </c>
      <c r="Q10" t="s">
        <v>216</v>
      </c>
      <c r="S10" t="s">
        <v>217</v>
      </c>
      <c r="U10" s="24" t="s">
        <v>75</v>
      </c>
      <c r="V10" s="24" t="s">
        <v>75</v>
      </c>
    </row>
    <row r="11" spans="3:22" ht="14.4">
      <c r="C11" s="3" t="s">
        <v>218</v>
      </c>
      <c r="E11" s="17" t="s">
        <v>11</v>
      </c>
      <c r="G11" t="s">
        <v>219</v>
      </c>
      <c r="O11" t="s">
        <v>220</v>
      </c>
      <c r="U11" s="24" t="s">
        <v>73</v>
      </c>
      <c r="V11" s="24" t="s">
        <v>73</v>
      </c>
    </row>
    <row r="12" spans="3:22" ht="14.4">
      <c r="C12" s="3" t="s">
        <v>221</v>
      </c>
      <c r="E12" s="17" t="s">
        <v>222</v>
      </c>
      <c r="O12" t="s">
        <v>223</v>
      </c>
      <c r="U12" s="24" t="s">
        <v>64</v>
      </c>
      <c r="V12" s="24" t="s">
        <v>64</v>
      </c>
    </row>
    <row r="13" spans="3:22" ht="14.4">
      <c r="E13" s="17" t="s">
        <v>224</v>
      </c>
      <c r="O13" t="s">
        <v>225</v>
      </c>
      <c r="U13" s="24" t="s">
        <v>61</v>
      </c>
      <c r="V13" s="24" t="s">
        <v>61</v>
      </c>
    </row>
    <row r="14" spans="3:22">
      <c r="E14" s="17" t="s">
        <v>14</v>
      </c>
      <c r="O14" t="s">
        <v>226</v>
      </c>
    </row>
    <row r="15" spans="3:22">
      <c r="E15" s="17" t="s">
        <v>15</v>
      </c>
      <c r="O15" t="s">
        <v>227</v>
      </c>
    </row>
    <row r="16" spans="3:22" ht="23.4">
      <c r="E16" s="17" t="s">
        <v>228</v>
      </c>
      <c r="O16" t="s">
        <v>229</v>
      </c>
    </row>
    <row r="17" spans="2:15" ht="23.4">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6">
      <c r="B23" s="43" t="s">
        <v>236</v>
      </c>
    </row>
    <row r="25" spans="2:15" ht="15.6">
      <c r="B25" s="44" t="s">
        <v>237</v>
      </c>
      <c r="C25" s="45">
        <v>0.1</v>
      </c>
    </row>
    <row r="26" spans="2:15" ht="15.6">
      <c r="B26" s="44" t="s">
        <v>238</v>
      </c>
      <c r="C26" s="45">
        <v>0.5</v>
      </c>
    </row>
    <row r="27" spans="2:15" ht="15.6">
      <c r="B27" s="44" t="s">
        <v>239</v>
      </c>
      <c r="C27" s="45">
        <v>1</v>
      </c>
    </row>
    <row r="28" spans="2:15">
      <c r="C28" s="46"/>
      <c r="D28" s="46"/>
    </row>
    <row r="29" spans="2:15">
      <c r="C29" s="46"/>
      <c r="D29" s="46"/>
    </row>
    <row r="30" spans="2:15" ht="13.8">
      <c r="B30" s="47" t="s">
        <v>240</v>
      </c>
      <c r="C30" s="48"/>
      <c r="D30" s="48"/>
    </row>
    <row r="31" spans="2:15" ht="13.8">
      <c r="B31" s="49"/>
      <c r="C31" s="48"/>
      <c r="D31" s="48"/>
    </row>
    <row r="32" spans="2:15" ht="13.8">
      <c r="B32" s="49" t="s">
        <v>241</v>
      </c>
      <c r="C32" s="49">
        <v>30</v>
      </c>
      <c r="D32" s="49"/>
    </row>
    <row r="33" spans="2:4" ht="13.8">
      <c r="B33" s="49" t="s">
        <v>242</v>
      </c>
      <c r="C33" s="49">
        <v>20</v>
      </c>
      <c r="D33" s="49"/>
    </row>
    <row r="34" spans="2:4" ht="13.8">
      <c r="B34" s="49"/>
      <c r="C34" s="49"/>
      <c r="D34" s="49"/>
    </row>
    <row r="35" spans="2:4" ht="13.8">
      <c r="B35" s="49"/>
      <c r="C35" s="49"/>
      <c r="D35" s="49"/>
    </row>
    <row r="36" spans="2:4" ht="13.8">
      <c r="B36" s="49"/>
      <c r="C36" s="49"/>
      <c r="D36" s="49"/>
    </row>
    <row r="37" spans="2:4" ht="13.8">
      <c r="B37" s="49"/>
      <c r="C37" s="49"/>
      <c r="D37" s="49"/>
    </row>
    <row r="38" spans="2:4" ht="13.8">
      <c r="B38" s="49"/>
      <c r="C38" s="49"/>
      <c r="D38" s="49"/>
    </row>
    <row r="39" spans="2:4" ht="13.8">
      <c r="B39" s="49"/>
      <c r="C39" s="49"/>
      <c r="D39" s="49"/>
    </row>
    <row r="40" spans="2:4" ht="13.8">
      <c r="B40" s="49"/>
      <c r="C40" s="49"/>
    </row>
    <row r="41" spans="2:4" ht="13.8">
      <c r="B41" s="49"/>
      <c r="C41" s="49"/>
    </row>
    <row r="42" spans="2:4" ht="13.8">
      <c r="B42" s="49"/>
      <c r="C42" s="49"/>
    </row>
    <row r="43" spans="2:4" ht="13.8">
      <c r="B43" s="49"/>
      <c r="C43" s="49"/>
    </row>
    <row r="44" spans="2:4" ht="13.8">
      <c r="B44" s="49"/>
      <c r="C44" s="49"/>
    </row>
    <row r="45" spans="2:4" ht="13.8">
      <c r="B45" s="49"/>
      <c r="C45" s="49"/>
    </row>
    <row r="46" spans="2:4" ht="13.8">
      <c r="B46" s="49"/>
      <c r="C46" s="49"/>
    </row>
    <row r="47" spans="2:4" ht="13.8">
      <c r="B47" s="49"/>
      <c r="C47" s="49"/>
    </row>
    <row r="48" spans="2:4" ht="13.8">
      <c r="B48" s="49"/>
      <c r="C48" s="49"/>
    </row>
    <row r="49" spans="2:3" ht="13.8">
      <c r="B49" s="49"/>
      <c r="C49" s="49"/>
    </row>
    <row r="50" spans="2:3" ht="13.8">
      <c r="B50" s="49"/>
      <c r="C50" s="49"/>
    </row>
    <row r="51" spans="2:3" ht="13.8">
      <c r="B51" s="49"/>
      <c r="C51" s="49"/>
    </row>
    <row r="52" spans="2:3" ht="13.8">
      <c r="B52" s="49"/>
      <c r="C52" s="49"/>
    </row>
    <row r="53" spans="2:3" ht="13.8">
      <c r="B53" s="49"/>
      <c r="C53" s="49"/>
    </row>
    <row r="54" spans="2:3" ht="13.8">
      <c r="B54" s="49"/>
      <c r="C54" s="49"/>
    </row>
    <row r="55" spans="2:3" ht="13.8">
      <c r="B55" s="49"/>
      <c r="C55" s="49"/>
    </row>
    <row r="56" spans="2:3" ht="13.8">
      <c r="B56" s="49"/>
      <c r="C56" s="49"/>
    </row>
  </sheetData>
  <sheetProtection password="DC4E"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dimension ref="A1:BE60"/>
  <sheetViews>
    <sheetView zoomScale="65" zoomScaleNormal="65" workbookViewId="0">
      <selection activeCell="Z27" sqref="Z27"/>
    </sheetView>
  </sheetViews>
  <sheetFormatPr baseColWidth="10" defaultColWidth="11.5546875" defaultRowHeight="13.2"/>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Ayuntamiento de Guadalajara</v>
      </c>
      <c r="B3" s="50" t="str">
        <f>RESULTADOS!C19</f>
        <v>https://www.guadalajara.es/es/</v>
      </c>
      <c r="C3" s="36" t="str">
        <f>RESULTADOS!D19</f>
        <v>Pasa</v>
      </c>
      <c r="D3" s="36" t="str">
        <f>RESULTADOS!E19</f>
        <v>N/A</v>
      </c>
      <c r="E3" s="36" t="str">
        <f>RESULTADOS!F19</f>
        <v>N/A</v>
      </c>
      <c r="F3" s="36" t="str">
        <f>RESULTADOS!G19</f>
        <v>N/A</v>
      </c>
      <c r="G3" s="36" t="str">
        <f>RESULTADOS!H19</f>
        <v>Pasa</v>
      </c>
      <c r="H3" s="36" t="str">
        <f>RESULTADOS!I19</f>
        <v>Pasa</v>
      </c>
      <c r="I3" s="36" t="str">
        <f>RESULTADOS!J19</f>
        <v>Pasa</v>
      </c>
      <c r="J3" s="36" t="str">
        <f>RESULTADOS!K19</f>
        <v>Pasa</v>
      </c>
      <c r="K3" s="36" t="str">
        <f>RESULTADOS!L19</f>
        <v>N/A</v>
      </c>
      <c r="L3" s="36" t="str">
        <f>RESULTADOS!M19</f>
        <v>Pasa</v>
      </c>
      <c r="M3" s="36" t="str">
        <f>RESULTADOS!N19</f>
        <v>Pasa</v>
      </c>
      <c r="N3" s="36" t="str">
        <f>RESULTADOS!O19</f>
        <v>Pasa</v>
      </c>
      <c r="O3" s="36" t="str">
        <f>RESULTADOS!P19</f>
        <v>N/A</v>
      </c>
      <c r="P3" s="36" t="str">
        <f>RESULTADOS!Q19</f>
        <v>Falla</v>
      </c>
      <c r="Q3" s="36" t="str">
        <f>RESULTADOS!R19</f>
        <v>Pasa</v>
      </c>
      <c r="R3" s="36" t="str">
        <f>RESULTADOS!S19</f>
        <v>Pasa</v>
      </c>
      <c r="S3" s="36" t="str">
        <f>RESULTADOS!T19</f>
        <v>Pasa</v>
      </c>
      <c r="T3" s="36" t="str">
        <f>RESULTADOS!U19</f>
        <v>Pasa</v>
      </c>
      <c r="U3" s="36" t="str">
        <f>RESULTADOS!V19</f>
        <v>Pasa</v>
      </c>
      <c r="V3" s="36" t="str">
        <f>RESULTADOS!W19</f>
        <v>N/A</v>
      </c>
      <c r="W3" s="36" t="str">
        <f>RESULTADOS!X19</f>
        <v>N/A</v>
      </c>
      <c r="X3" s="36" t="str">
        <f>RESULTADOS!Y19</f>
        <v>Pasa</v>
      </c>
      <c r="Y3" s="36" t="str">
        <f>RESULTADOS!Z19</f>
        <v>N/A</v>
      </c>
      <c r="Z3" s="36" t="str">
        <f>RESULTADOS!AA19</f>
        <v>Pasa</v>
      </c>
      <c r="AA3" s="36" t="str">
        <f>RESULTADOS!AB19</f>
        <v>Pasa</v>
      </c>
      <c r="AB3" s="36" t="str">
        <f>RESULTADOS!AC19</f>
        <v>Pasa</v>
      </c>
      <c r="AC3" s="36" t="str">
        <f>RESULTADOS!AD19</f>
        <v>N/A</v>
      </c>
      <c r="AD3" s="36" t="str">
        <f>RESULTADOS!AE19</f>
        <v>Pasa</v>
      </c>
      <c r="AE3" s="36" t="str">
        <f>RESULTADOS!AF19</f>
        <v>Pasa</v>
      </c>
      <c r="AF3" s="36" t="str">
        <f>RESULTADOS!AG19</f>
        <v>Pasa</v>
      </c>
      <c r="AG3" s="36">
        <f>RESULTADOS!AH19</f>
        <v>0</v>
      </c>
      <c r="AH3" s="36"/>
      <c r="AI3" s="51" t="str">
        <f>RESULTADOS!B60</f>
        <v>Ayuntamiento de Guadalajara</v>
      </c>
      <c r="AJ3" s="51" t="str">
        <f>RESULTADOS!C60</f>
        <v>https://www.guadalajara.es/es/</v>
      </c>
      <c r="AK3" t="str">
        <f>RESULTADOS!D60</f>
        <v>N/A</v>
      </c>
      <c r="AL3" t="str">
        <f>RESULTADOS!E60</f>
        <v>N/A</v>
      </c>
      <c r="AM3" t="str">
        <f>RESULTADOS!F60</f>
        <v>Pasa</v>
      </c>
      <c r="AN3" t="str">
        <f>RESULTADOS!G60</f>
        <v>N/A</v>
      </c>
      <c r="AO3" t="str">
        <f>RESULTADOS!H60</f>
        <v>Falla</v>
      </c>
      <c r="AP3" t="str">
        <f>RESULTADOS!I60</f>
        <v>Pasa</v>
      </c>
      <c r="AQ3" t="str">
        <f>RESULTADOS!J60</f>
        <v>Pasa</v>
      </c>
      <c r="AR3" t="str">
        <f>RESULTADOS!K60</f>
        <v>Pasa</v>
      </c>
      <c r="AS3" t="str">
        <f>RESULTADOS!L60</f>
        <v>Pasa</v>
      </c>
      <c r="AT3" t="str">
        <f>RESULTADOS!M60</f>
        <v>Pasa</v>
      </c>
      <c r="AU3" t="str">
        <f>RESULTADOS!N60</f>
        <v>N/A</v>
      </c>
      <c r="AV3" t="str">
        <f>RESULTADOS!O60</f>
        <v>Pasa</v>
      </c>
      <c r="AW3" t="str">
        <f>RESULTADOS!P60</f>
        <v>Pasa</v>
      </c>
      <c r="AX3" t="str">
        <f>RESULTADOS!Q60</f>
        <v>Falla</v>
      </c>
      <c r="AY3" t="str">
        <f>RESULTADOS!R60</f>
        <v>Pasa</v>
      </c>
      <c r="AZ3" t="str">
        <f>RESULTADOS!S60</f>
        <v>Pasa</v>
      </c>
      <c r="BA3" t="str">
        <f>RESULTADOS!T60</f>
        <v>Pasa</v>
      </c>
      <c r="BB3" t="str">
        <f>RESULTADOS!U60</f>
        <v>N/A</v>
      </c>
      <c r="BC3" t="str">
        <f>RESULTADOS!V60</f>
        <v>N/A</v>
      </c>
      <c r="BD3" t="str">
        <f>RESULTADOS!W60</f>
        <v>N/A</v>
      </c>
      <c r="BE3">
        <f>RESULTADOS!X60</f>
        <v>0</v>
      </c>
    </row>
    <row r="4" spans="1:57">
      <c r="A4" s="50" t="str">
        <f>RESULTADOS!B20</f>
        <v>Mapa web</v>
      </c>
      <c r="B4" s="50" t="str">
        <f>RESULTADOS!C20</f>
        <v>https://www.guadalajara.es/es/mapa-web/</v>
      </c>
      <c r="C4" s="36" t="str">
        <f>RESULTADOS!D20</f>
        <v>N/A</v>
      </c>
      <c r="D4" s="36" t="str">
        <f>RESULTADOS!E20</f>
        <v>N/A</v>
      </c>
      <c r="E4" s="36" t="str">
        <f>RESULTADOS!F20</f>
        <v>N/A</v>
      </c>
      <c r="F4" s="36" t="str">
        <f>RESULTADOS!G20</f>
        <v>N/A</v>
      </c>
      <c r="G4" s="36" t="str">
        <f>RESULTADOS!H20</f>
        <v>Pasa</v>
      </c>
      <c r="H4" s="36" t="str">
        <f>RESULTADOS!I20</f>
        <v>Pasa</v>
      </c>
      <c r="I4" s="36" t="str">
        <f>RESULTADOS!J20</f>
        <v>Pasa</v>
      </c>
      <c r="J4" s="36" t="str">
        <f>RESULTADOS!K20</f>
        <v>Pasa</v>
      </c>
      <c r="K4" s="36" t="str">
        <f>RESULTADOS!L20</f>
        <v>N/A</v>
      </c>
      <c r="L4" s="36" t="str">
        <f>RESULTADOS!M20</f>
        <v>Pasa</v>
      </c>
      <c r="M4" s="36" t="str">
        <f>RESULTADOS!N20</f>
        <v>Pasa</v>
      </c>
      <c r="N4" s="36" t="str">
        <f>RESULTADOS!O20</f>
        <v>Pasa</v>
      </c>
      <c r="O4" s="36" t="str">
        <f>RESULTADOS!P20</f>
        <v>N/A</v>
      </c>
      <c r="P4" s="36" t="str">
        <f>RESULTADOS!Q20</f>
        <v>N/A</v>
      </c>
      <c r="Q4" s="36" t="str">
        <f>RESULTADOS!R20</f>
        <v>Pasa</v>
      </c>
      <c r="R4" s="36" t="str">
        <f>RESULTADOS!S20</f>
        <v>Pasa</v>
      </c>
      <c r="S4" s="36" t="str">
        <f>RESULTADOS!T20</f>
        <v>Pasa</v>
      </c>
      <c r="T4" s="36" t="str">
        <f>RESULTADOS!U20</f>
        <v>Pasa</v>
      </c>
      <c r="U4" s="36" t="str">
        <f>RESULTADOS!V20</f>
        <v>Pasa</v>
      </c>
      <c r="V4" s="36" t="str">
        <f>RESULTADOS!W20</f>
        <v>N/A</v>
      </c>
      <c r="W4" s="36" t="str">
        <f>RESULTADOS!X20</f>
        <v>N/A</v>
      </c>
      <c r="X4" s="36" t="str">
        <f>RESULTADOS!Y20</f>
        <v>Pasa</v>
      </c>
      <c r="Y4" s="36" t="str">
        <f>RESULTADOS!Z20</f>
        <v>N/A</v>
      </c>
      <c r="Z4" s="36" t="str">
        <f>RESULTADOS!AA20</f>
        <v>Pasa</v>
      </c>
      <c r="AA4" s="36" t="str">
        <f>RESULTADOS!AB20</f>
        <v>Pasa</v>
      </c>
      <c r="AB4" s="36" t="str">
        <f>RESULTADOS!AC20</f>
        <v>Pasa</v>
      </c>
      <c r="AC4" s="36" t="str">
        <f>RESULTADOS!AD20</f>
        <v>N/A</v>
      </c>
      <c r="AD4" s="36" t="str">
        <f>RESULTADOS!AE20</f>
        <v>Pasa</v>
      </c>
      <c r="AE4" s="36" t="str">
        <f>RESULTADOS!AF20</f>
        <v>Pasa</v>
      </c>
      <c r="AF4" s="36" t="str">
        <f>RESULTADOS!AG20</f>
        <v>Pasa</v>
      </c>
      <c r="AG4" s="36">
        <f>RESULTADOS!AH20</f>
        <v>0</v>
      </c>
      <c r="AH4" s="36"/>
      <c r="AI4" s="51" t="str">
        <f>RESULTADOS!B61</f>
        <v>Mapa web</v>
      </c>
      <c r="AJ4" s="51" t="str">
        <f>RESULTADOS!C61</f>
        <v>https://www.guadalajara.es/es/mapa-web/</v>
      </c>
      <c r="AK4" t="str">
        <f>RESULTADOS!D61</f>
        <v>N/A</v>
      </c>
      <c r="AL4" t="str">
        <f>RESULTADOS!E61</f>
        <v>N/A</v>
      </c>
      <c r="AM4" t="str">
        <f>RESULTADOS!F61</f>
        <v>Pasa</v>
      </c>
      <c r="AN4" t="str">
        <f>RESULTADOS!G61</f>
        <v>N/A</v>
      </c>
      <c r="AO4" t="str">
        <f>RESULTADOS!H61</f>
        <v>Pasa</v>
      </c>
      <c r="AP4" t="str">
        <f>RESULTADOS!I61</f>
        <v>Pasa</v>
      </c>
      <c r="AQ4" t="str">
        <f>RESULTADOS!J61</f>
        <v>Pasa</v>
      </c>
      <c r="AR4" t="str">
        <f>RESULTADOS!K61</f>
        <v>Pasa</v>
      </c>
      <c r="AS4" t="str">
        <f>RESULTADOS!L61</f>
        <v>Pasa</v>
      </c>
      <c r="AT4" t="str">
        <f>RESULTADOS!M61</f>
        <v>Pasa</v>
      </c>
      <c r="AU4" t="str">
        <f>RESULTADOS!N61</f>
        <v>N/A</v>
      </c>
      <c r="AV4" t="str">
        <f>RESULTADOS!O61</f>
        <v>Pasa</v>
      </c>
      <c r="AW4" t="str">
        <f>RESULTADOS!P61</f>
        <v>Pasa</v>
      </c>
      <c r="AX4" t="str">
        <f>RESULTADOS!Q61</f>
        <v>Falla</v>
      </c>
      <c r="AY4" t="str">
        <f>RESULTADOS!R61</f>
        <v>Pasa</v>
      </c>
      <c r="AZ4" t="str">
        <f>RESULTADOS!S61</f>
        <v>Pasa</v>
      </c>
      <c r="BA4" t="str">
        <f>RESULTADOS!T61</f>
        <v>Pasa</v>
      </c>
      <c r="BB4" t="str">
        <f>RESULTADOS!U61</f>
        <v>N/A</v>
      </c>
      <c r="BC4" t="str">
        <f>RESULTADOS!V61</f>
        <v>N/A</v>
      </c>
      <c r="BD4" t="str">
        <f>RESULTADOS!W61</f>
        <v>N/A</v>
      </c>
      <c r="BE4">
        <f>RESULTADOS!X61</f>
        <v>0</v>
      </c>
    </row>
    <row r="5" spans="1:57">
      <c r="A5" s="50" t="str">
        <f>RESULTADOS!B21</f>
        <v>Buzón ciudadano</v>
      </c>
      <c r="B5" s="50" t="str">
        <f>RESULTADOS!C21</f>
        <v>https://www.guadalajara.es/es/ayuntamiento/participacion/buzon-ciudadano/</v>
      </c>
      <c r="C5" s="36" t="str">
        <f>RESULTADOS!D21</f>
        <v>Pasa</v>
      </c>
      <c r="D5" s="36" t="str">
        <f>RESULTADOS!E21</f>
        <v>N/A</v>
      </c>
      <c r="E5" s="36" t="str">
        <f>RESULTADOS!F21</f>
        <v>N/A</v>
      </c>
      <c r="F5" s="36" t="str">
        <f>RESULTADOS!G21</f>
        <v>N/A</v>
      </c>
      <c r="G5" s="36" t="str">
        <f>RESULTADOS!H21</f>
        <v>Pasa</v>
      </c>
      <c r="H5" s="36" t="str">
        <f>RESULTADOS!I21</f>
        <v>Pasa</v>
      </c>
      <c r="I5" s="36" t="str">
        <f>RESULTADOS!J21</f>
        <v>Pasa</v>
      </c>
      <c r="J5" s="36" t="str">
        <f>RESULTADOS!K21</f>
        <v>Pasa</v>
      </c>
      <c r="K5" s="36" t="str">
        <f>RESULTADOS!L21</f>
        <v>N/A</v>
      </c>
      <c r="L5" s="36" t="str">
        <f>RESULTADOS!M21</f>
        <v>Pasa</v>
      </c>
      <c r="M5" s="36" t="str">
        <f>RESULTADOS!N21</f>
        <v>Pasa</v>
      </c>
      <c r="N5" s="36" t="str">
        <f>RESULTADOS!O21</f>
        <v>Pasa</v>
      </c>
      <c r="O5" s="36" t="str">
        <f>RESULTADOS!P21</f>
        <v>N/A</v>
      </c>
      <c r="P5" s="36" t="str">
        <f>RESULTADOS!Q21</f>
        <v>N/A</v>
      </c>
      <c r="Q5" s="36" t="str">
        <f>RESULTADOS!R21</f>
        <v>Pasa</v>
      </c>
      <c r="R5" s="36" t="str">
        <f>RESULTADOS!S21</f>
        <v>Pasa</v>
      </c>
      <c r="S5" s="36" t="str">
        <f>RESULTADOS!T21</f>
        <v>Pasa</v>
      </c>
      <c r="T5" s="36" t="str">
        <f>RESULTADOS!U21</f>
        <v>Pasa</v>
      </c>
      <c r="U5" s="36" t="str">
        <f>RESULTADOS!V21</f>
        <v>Pasa</v>
      </c>
      <c r="V5" s="36" t="str">
        <f>RESULTADOS!W21</f>
        <v>N/A</v>
      </c>
      <c r="W5" s="36" t="str">
        <f>RESULTADOS!X21</f>
        <v>N/A</v>
      </c>
      <c r="X5" s="36" t="str">
        <f>RESULTADOS!Y21</f>
        <v>Pasa</v>
      </c>
      <c r="Y5" s="36" t="str">
        <f>RESULTADOS!Z21</f>
        <v>N/A</v>
      </c>
      <c r="Z5" s="36" t="str">
        <f>RESULTADOS!AA21</f>
        <v>Pasa</v>
      </c>
      <c r="AA5" s="36" t="str">
        <f>RESULTADOS!AB21</f>
        <v>Pasa</v>
      </c>
      <c r="AB5" s="36" t="str">
        <f>RESULTADOS!AC21</f>
        <v>Pasa</v>
      </c>
      <c r="AC5" s="36" t="str">
        <f>RESULTADOS!AD21</f>
        <v>Pasa</v>
      </c>
      <c r="AD5" s="36" t="str">
        <f>RESULTADOS!AE21</f>
        <v>Pasa</v>
      </c>
      <c r="AE5" s="36" t="str">
        <f>RESULTADOS!AF21</f>
        <v>Pasa</v>
      </c>
      <c r="AF5" s="36" t="str">
        <f>RESULTADOS!AG21</f>
        <v>Pasa</v>
      </c>
      <c r="AG5" s="36">
        <f>RESULTADOS!AH21</f>
        <v>0</v>
      </c>
      <c r="AH5" s="36"/>
      <c r="AI5" s="51" t="str">
        <f>RESULTADOS!B62</f>
        <v>Buzón ciudadano</v>
      </c>
      <c r="AJ5" s="51" t="str">
        <f>RESULTADOS!C62</f>
        <v>https://www.guadalajara.es/es/ayuntamiento/participacion/buzon-ciudadano/</v>
      </c>
      <c r="AK5" t="str">
        <f>RESULTADOS!D62</f>
        <v>N/A</v>
      </c>
      <c r="AL5" t="str">
        <f>RESULTADOS!E62</f>
        <v>N/A</v>
      </c>
      <c r="AM5" t="str">
        <f>RESULTADOS!F62</f>
        <v>Pasa</v>
      </c>
      <c r="AN5" t="str">
        <f>RESULTADOS!G62</f>
        <v>Pasa</v>
      </c>
      <c r="AO5" t="str">
        <f>RESULTADOS!H62</f>
        <v>Falla</v>
      </c>
      <c r="AP5" t="str">
        <f>RESULTADOS!I62</f>
        <v>Pasa</v>
      </c>
      <c r="AQ5" t="str">
        <f>RESULTADOS!J62</f>
        <v>Pasa</v>
      </c>
      <c r="AR5" t="str">
        <f>RESULTADOS!K62</f>
        <v>Pasa</v>
      </c>
      <c r="AS5" t="str">
        <f>RESULTADOS!L62</f>
        <v>Falla</v>
      </c>
      <c r="AT5" t="str">
        <f>RESULTADOS!M62</f>
        <v>Pasa</v>
      </c>
      <c r="AU5" t="str">
        <f>RESULTADOS!N62</f>
        <v>N/A</v>
      </c>
      <c r="AV5" t="str">
        <f>RESULTADOS!O62</f>
        <v>Pasa</v>
      </c>
      <c r="AW5" t="str">
        <f>RESULTADOS!P62</f>
        <v>Pasa</v>
      </c>
      <c r="AX5" t="str">
        <f>RESULTADOS!Q62</f>
        <v>Falla</v>
      </c>
      <c r="AY5" t="str">
        <f>RESULTADOS!R62</f>
        <v>Pasa</v>
      </c>
      <c r="AZ5" t="str">
        <f>RESULTADOS!S62</f>
        <v>Pasa</v>
      </c>
      <c r="BA5" t="str">
        <f>RESULTADOS!T62</f>
        <v>Pasa</v>
      </c>
      <c r="BB5" t="str">
        <f>RESULTADOS!U62</f>
        <v>Pasa</v>
      </c>
      <c r="BC5" t="str">
        <f>RESULTADOS!V62</f>
        <v>N/A</v>
      </c>
      <c r="BD5" t="str">
        <f>RESULTADOS!W62</f>
        <v>Pasa</v>
      </c>
      <c r="BE5">
        <f>RESULTADOS!X62</f>
        <v>0</v>
      </c>
    </row>
    <row r="6" spans="1:57">
      <c r="A6" s="50" t="str">
        <f>RESULTADOS!B22</f>
        <v>Buscador</v>
      </c>
      <c r="B6" s="50" t="str">
        <f>RESULTADOS!C22</f>
        <v>https://www.guadalajara.es/es/buscadorGeneral.do</v>
      </c>
      <c r="C6" s="36" t="str">
        <f>RESULTADOS!D22</f>
        <v>N/A</v>
      </c>
      <c r="D6" s="36" t="str">
        <f>RESULTADOS!E22</f>
        <v>N/A</v>
      </c>
      <c r="E6" s="36" t="str">
        <f>RESULTADOS!F22</f>
        <v>N/A</v>
      </c>
      <c r="F6" s="36" t="str">
        <f>RESULTADOS!G22</f>
        <v>N/A</v>
      </c>
      <c r="G6" s="36" t="str">
        <f>RESULTADOS!H22</f>
        <v>Pasa</v>
      </c>
      <c r="H6" s="36" t="str">
        <f>RESULTADOS!I22</f>
        <v>Pasa</v>
      </c>
      <c r="I6" s="36" t="str">
        <f>RESULTADOS!J22</f>
        <v>Pasa</v>
      </c>
      <c r="J6" s="36" t="str">
        <f>RESULTADOS!K22</f>
        <v>Pasa</v>
      </c>
      <c r="K6" s="36" t="str">
        <f>RESULTADOS!L22</f>
        <v>N/A</v>
      </c>
      <c r="L6" s="36" t="str">
        <f>RESULTADOS!M22</f>
        <v>Pasa</v>
      </c>
      <c r="M6" s="36" t="str">
        <f>RESULTADOS!N22</f>
        <v>Pasa</v>
      </c>
      <c r="N6" s="36" t="str">
        <f>RESULTADOS!O22</f>
        <v>Pasa</v>
      </c>
      <c r="O6" s="36" t="str">
        <f>RESULTADOS!P22</f>
        <v>N/A</v>
      </c>
      <c r="P6" s="36" t="str">
        <f>RESULTADOS!Q22</f>
        <v>N/A</v>
      </c>
      <c r="Q6" s="36" t="str">
        <f>RESULTADOS!R22</f>
        <v>Pasa</v>
      </c>
      <c r="R6" s="36" t="str">
        <f>RESULTADOS!S22</f>
        <v>N/A</v>
      </c>
      <c r="S6" s="36" t="str">
        <f>RESULTADOS!T22</f>
        <v>Pasa</v>
      </c>
      <c r="T6" s="36" t="str">
        <f>RESULTADOS!U22</f>
        <v>Pasa</v>
      </c>
      <c r="U6" s="36" t="str">
        <f>RESULTADOS!V22</f>
        <v>Pasa</v>
      </c>
      <c r="V6" s="36" t="str">
        <f>RESULTADOS!W22</f>
        <v>N/A</v>
      </c>
      <c r="W6" s="36" t="str">
        <f>RESULTADOS!X22</f>
        <v>N/A</v>
      </c>
      <c r="X6" s="36" t="str">
        <f>RESULTADOS!Y22</f>
        <v>Pasa</v>
      </c>
      <c r="Y6" s="36" t="str">
        <f>RESULTADOS!Z22</f>
        <v>N/A</v>
      </c>
      <c r="Z6" s="36" t="str">
        <f>RESULTADOS!AA22</f>
        <v>Pasa</v>
      </c>
      <c r="AA6" s="36" t="str">
        <f>RESULTADOS!AB22</f>
        <v>Pasa</v>
      </c>
      <c r="AB6" s="36" t="str">
        <f>RESULTADOS!AC22</f>
        <v>Pasa</v>
      </c>
      <c r="AC6" s="36" t="str">
        <f>RESULTADOS!AD22</f>
        <v>N/A</v>
      </c>
      <c r="AD6" s="36" t="str">
        <f>RESULTADOS!AE22</f>
        <v>Pasa</v>
      </c>
      <c r="AE6" s="36" t="str">
        <f>RESULTADOS!AF22</f>
        <v>Pasa</v>
      </c>
      <c r="AF6" s="36" t="str">
        <f>RESULTADOS!AG22</f>
        <v>Pasa</v>
      </c>
      <c r="AG6" s="36">
        <f>RESULTADOS!AH22</f>
        <v>0</v>
      </c>
      <c r="AH6" s="36"/>
      <c r="AI6" s="51" t="str">
        <f>RESULTADOS!B63</f>
        <v>Buscador</v>
      </c>
      <c r="AJ6" s="51" t="str">
        <f>RESULTADOS!C63</f>
        <v>https://www.guadalajara.es/es/buscadorGeneral.do</v>
      </c>
      <c r="AK6" t="str">
        <f>RESULTADOS!D63</f>
        <v>N/A</v>
      </c>
      <c r="AL6" t="str">
        <f>RESULTADOS!E63</f>
        <v>N/A</v>
      </c>
      <c r="AM6" t="str">
        <f>RESULTADOS!F63</f>
        <v>Pasa</v>
      </c>
      <c r="AN6" t="str">
        <f>RESULTADOS!G63</f>
        <v>Pasa</v>
      </c>
      <c r="AO6" t="str">
        <f>RESULTADOS!H63</f>
        <v>Pasa</v>
      </c>
      <c r="AP6" t="str">
        <f>RESULTADOS!I63</f>
        <v>Pasa</v>
      </c>
      <c r="AQ6" t="str">
        <f>RESULTADOS!J63</f>
        <v>Pasa</v>
      </c>
      <c r="AR6" t="str">
        <f>RESULTADOS!K63</f>
        <v>Pasa</v>
      </c>
      <c r="AS6" t="str">
        <f>RESULTADOS!L63</f>
        <v>Pasa</v>
      </c>
      <c r="AT6" t="str">
        <f>RESULTADOS!M63</f>
        <v>Pasa</v>
      </c>
      <c r="AU6" t="str">
        <f>RESULTADOS!N63</f>
        <v>N/A</v>
      </c>
      <c r="AV6" t="str">
        <f>RESULTADOS!O63</f>
        <v>Pasa</v>
      </c>
      <c r="AW6" t="str">
        <f>RESULTADOS!P63</f>
        <v>Pasa</v>
      </c>
      <c r="AX6" t="str">
        <f>RESULTADOS!Q63</f>
        <v>Falla</v>
      </c>
      <c r="AY6" t="str">
        <f>RESULTADOS!R63</f>
        <v>Pasa</v>
      </c>
      <c r="AZ6" t="str">
        <f>RESULTADOS!S63</f>
        <v>Pasa</v>
      </c>
      <c r="BA6" t="str">
        <f>RESULTADOS!T63</f>
        <v>Pasa</v>
      </c>
      <c r="BB6" t="str">
        <f>RESULTADOS!U63</f>
        <v>N/A</v>
      </c>
      <c r="BC6" t="str">
        <f>RESULTADOS!V63</f>
        <v>N/A</v>
      </c>
      <c r="BD6" t="str">
        <f>RESULTADOS!W63</f>
        <v>Pasa</v>
      </c>
      <c r="BE6">
        <f>RESULTADOS!X63</f>
        <v>0</v>
      </c>
    </row>
    <row r="7" spans="1:57">
      <c r="A7" s="50" t="str">
        <f>RESULTADOS!B23</f>
        <v>Accesibilidad</v>
      </c>
      <c r="B7" s="50" t="str">
        <f>RESULTADOS!C23</f>
        <v>https://www.guadalajara.es/es/accesibilidad/</v>
      </c>
      <c r="C7" s="36" t="str">
        <f>RESULTADOS!D23</f>
        <v>Pasa</v>
      </c>
      <c r="D7" s="36" t="str">
        <f>RESULTADOS!E23</f>
        <v>N/A</v>
      </c>
      <c r="E7" s="36" t="str">
        <f>RESULTADOS!F23</f>
        <v>N/A</v>
      </c>
      <c r="F7" s="36" t="str">
        <f>RESULTADOS!G23</f>
        <v>N/A</v>
      </c>
      <c r="G7" s="36" t="str">
        <f>RESULTADOS!H23</f>
        <v>Pasa</v>
      </c>
      <c r="H7" s="36" t="str">
        <f>RESULTADOS!I23</f>
        <v>Pasa</v>
      </c>
      <c r="I7" s="36" t="str">
        <f>RESULTADOS!J23</f>
        <v>Pasa</v>
      </c>
      <c r="J7" s="36" t="str">
        <f>RESULTADOS!K23</f>
        <v>Pasa</v>
      </c>
      <c r="K7" s="36" t="str">
        <f>RESULTADOS!L23</f>
        <v>N/A</v>
      </c>
      <c r="L7" s="36" t="str">
        <f>RESULTADOS!M23</f>
        <v>Pasa</v>
      </c>
      <c r="M7" s="36" t="str">
        <f>RESULTADOS!N23</f>
        <v>Pasa</v>
      </c>
      <c r="N7" s="36" t="str">
        <f>RESULTADOS!O23</f>
        <v>Pasa</v>
      </c>
      <c r="O7" s="36" t="str">
        <f>RESULTADOS!P23</f>
        <v>N/A</v>
      </c>
      <c r="P7" s="36" t="str">
        <f>RESULTADOS!Q23</f>
        <v>N/A</v>
      </c>
      <c r="Q7" s="36" t="str">
        <f>RESULTADOS!R23</f>
        <v>Pasa</v>
      </c>
      <c r="R7" s="36" t="str">
        <f>RESULTADOS!S23</f>
        <v>Pasa</v>
      </c>
      <c r="S7" s="36" t="str">
        <f>RESULTADOS!T23</f>
        <v>Pasa</v>
      </c>
      <c r="T7" s="36" t="str">
        <f>RESULTADOS!U23</f>
        <v>Pasa</v>
      </c>
      <c r="U7" s="36" t="str">
        <f>RESULTADOS!V23</f>
        <v>Pasa</v>
      </c>
      <c r="V7" s="36" t="str">
        <f>RESULTADOS!W23</f>
        <v>N/A</v>
      </c>
      <c r="W7" s="36" t="str">
        <f>RESULTADOS!X23</f>
        <v>N/A</v>
      </c>
      <c r="X7" s="36" t="str">
        <f>RESULTADOS!Y23</f>
        <v>Pasa</v>
      </c>
      <c r="Y7" s="36" t="str">
        <f>RESULTADOS!Z23</f>
        <v>N/A</v>
      </c>
      <c r="Z7" s="36" t="str">
        <f>RESULTADOS!AA23</f>
        <v>Pasa</v>
      </c>
      <c r="AA7" s="36" t="str">
        <f>RESULTADOS!AB23</f>
        <v>Pasa</v>
      </c>
      <c r="AB7" s="36" t="str">
        <f>RESULTADOS!AC23</f>
        <v>Pasa</v>
      </c>
      <c r="AC7" s="36" t="str">
        <f>RESULTADOS!AD23</f>
        <v>N/A</v>
      </c>
      <c r="AD7" s="36" t="str">
        <f>RESULTADOS!AE23</f>
        <v>Pasa</v>
      </c>
      <c r="AE7" s="36" t="str">
        <f>RESULTADOS!AF23</f>
        <v>Pasa</v>
      </c>
      <c r="AF7" s="36" t="str">
        <f>RESULTADOS!AG23</f>
        <v>Pasa</v>
      </c>
      <c r="AG7" s="36">
        <f>RESULTADOS!AH23</f>
        <v>0</v>
      </c>
      <c r="AH7" s="36"/>
      <c r="AI7" s="51" t="str">
        <f>RESULTADOS!B64</f>
        <v>Accesibilidad</v>
      </c>
      <c r="AJ7" s="51" t="str">
        <f>RESULTADOS!C64</f>
        <v>https://www.guadalajara.es/es/accesibilidad/</v>
      </c>
      <c r="AK7" t="str">
        <f>RESULTADOS!D64</f>
        <v>N/A</v>
      </c>
      <c r="AL7" t="str">
        <f>RESULTADOS!E64</f>
        <v>N/A</v>
      </c>
      <c r="AM7" t="str">
        <f>RESULTADOS!F64</f>
        <v>Pasa</v>
      </c>
      <c r="AN7" t="str">
        <f>RESULTADOS!G64</f>
        <v>N/A</v>
      </c>
      <c r="AO7" t="str">
        <f>RESULTADOS!H64</f>
        <v>Pasa</v>
      </c>
      <c r="AP7" t="str">
        <f>RESULTADOS!I64</f>
        <v>Pasa</v>
      </c>
      <c r="AQ7" t="str">
        <f>RESULTADOS!J64</f>
        <v>Pasa</v>
      </c>
      <c r="AR7" t="str">
        <f>RESULTADOS!K64</f>
        <v>Pasa</v>
      </c>
      <c r="AS7" t="str">
        <f>RESULTADOS!L64</f>
        <v>Pasa</v>
      </c>
      <c r="AT7" t="str">
        <f>RESULTADOS!M64</f>
        <v>Pasa</v>
      </c>
      <c r="AU7" t="str">
        <f>RESULTADOS!N64</f>
        <v>N/A</v>
      </c>
      <c r="AV7" t="str">
        <f>RESULTADOS!O64</f>
        <v>Pasa</v>
      </c>
      <c r="AW7" t="str">
        <f>RESULTADOS!P64</f>
        <v>Pasa</v>
      </c>
      <c r="AX7" t="str">
        <f>RESULTADOS!Q64</f>
        <v>Falla</v>
      </c>
      <c r="AY7" t="str">
        <f>RESULTADOS!R64</f>
        <v>Pasa</v>
      </c>
      <c r="AZ7" t="str">
        <f>RESULTADOS!S64</f>
        <v>Pasa</v>
      </c>
      <c r="BA7" t="str">
        <f>RESULTADOS!T64</f>
        <v>Pasa</v>
      </c>
      <c r="BB7" t="str">
        <f>RESULTADOS!U64</f>
        <v>N/A</v>
      </c>
      <c r="BC7" t="str">
        <f>RESULTADOS!V64</f>
        <v>N/A</v>
      </c>
      <c r="BD7" t="str">
        <f>RESULTADOS!W64</f>
        <v>N/A</v>
      </c>
      <c r="BE7">
        <f>RESULTADOS!X64</f>
        <v>0</v>
      </c>
    </row>
    <row r="8" spans="1:57">
      <c r="A8" s="50" t="str">
        <f>RESULTADOS!B24</f>
        <v>Documento legal</v>
      </c>
      <c r="B8" s="50" t="str">
        <f>RESULTADOS!C24</f>
        <v>https://www.guadalajara.es/es/documento-legal/</v>
      </c>
      <c r="C8" s="50" t="str">
        <f>RESULTADOS!D24</f>
        <v>N/A</v>
      </c>
      <c r="D8" s="36" t="str">
        <f>RESULTADOS!E24</f>
        <v>N/A</v>
      </c>
      <c r="E8" s="36" t="str">
        <f>RESULTADOS!F24</f>
        <v>N/A</v>
      </c>
      <c r="F8" s="36" t="str">
        <f>RESULTADOS!G24</f>
        <v>N/A</v>
      </c>
      <c r="G8" s="36" t="str">
        <f>RESULTADOS!H24</f>
        <v>Pasa</v>
      </c>
      <c r="H8" s="36" t="str">
        <f>RESULTADOS!I24</f>
        <v>Pasa</v>
      </c>
      <c r="I8" s="36" t="str">
        <f>RESULTADOS!J24</f>
        <v>Pasa</v>
      </c>
      <c r="J8" s="36" t="str">
        <f>RESULTADOS!K24</f>
        <v>Pasa</v>
      </c>
      <c r="K8" s="36" t="str">
        <f>RESULTADOS!L24</f>
        <v>N/A</v>
      </c>
      <c r="L8" s="36" t="str">
        <f>RESULTADOS!M24</f>
        <v>Pasa</v>
      </c>
      <c r="M8" s="36" t="str">
        <f>RESULTADOS!N24</f>
        <v>Pasa</v>
      </c>
      <c r="N8" s="36" t="str">
        <f>RESULTADOS!O24</f>
        <v>Pasa</v>
      </c>
      <c r="O8" s="36" t="str">
        <f>RESULTADOS!P24</f>
        <v>N/A</v>
      </c>
      <c r="P8" s="36" t="str">
        <f>RESULTADOS!Q24</f>
        <v>N/A</v>
      </c>
      <c r="Q8" s="36" t="str">
        <f>RESULTADOS!R24</f>
        <v>Pasa</v>
      </c>
      <c r="R8" s="36" t="str">
        <f>RESULTADOS!S24</f>
        <v>Pasa</v>
      </c>
      <c r="S8" s="36" t="str">
        <f>RESULTADOS!T24</f>
        <v>Pasa</v>
      </c>
      <c r="T8" s="36" t="str">
        <f>RESULTADOS!U24</f>
        <v>Pasa</v>
      </c>
      <c r="U8" s="36" t="str">
        <f>RESULTADOS!V24</f>
        <v>Pasa</v>
      </c>
      <c r="V8" s="36" t="str">
        <f>RESULTADOS!W24</f>
        <v>N/A</v>
      </c>
      <c r="W8" s="36" t="str">
        <f>RESULTADOS!X24</f>
        <v>N/A</v>
      </c>
      <c r="X8" s="36" t="str">
        <f>RESULTADOS!Y24</f>
        <v>N/A</v>
      </c>
      <c r="Y8" s="36" t="str">
        <f>RESULTADOS!Z24</f>
        <v>N/A</v>
      </c>
      <c r="Z8" s="36" t="str">
        <f>RESULTADOS!AA24</f>
        <v>Pasa</v>
      </c>
      <c r="AA8" s="36" t="str">
        <f>RESULTADOS!AB24</f>
        <v>Pasa</v>
      </c>
      <c r="AB8" s="36" t="str">
        <f>RESULTADOS!AC24</f>
        <v>Pasa</v>
      </c>
      <c r="AC8" s="36" t="str">
        <f>RESULTADOS!AD24</f>
        <v>N/A</v>
      </c>
      <c r="AD8" s="36" t="str">
        <f>RESULTADOS!AE24</f>
        <v>Pasa</v>
      </c>
      <c r="AE8" s="36" t="str">
        <f>RESULTADOS!AF24</f>
        <v>Pasa</v>
      </c>
      <c r="AF8" s="36" t="str">
        <f>RESULTADOS!AG24</f>
        <v>Pasa</v>
      </c>
      <c r="AG8" s="36">
        <f>RESULTADOS!AH24</f>
        <v>0</v>
      </c>
      <c r="AH8" s="36"/>
      <c r="AI8" s="51" t="str">
        <f>RESULTADOS!B65</f>
        <v>Documento legal</v>
      </c>
      <c r="AJ8" s="51" t="str">
        <f>RESULTADOS!C65</f>
        <v>https://www.guadalajara.es/es/documento-legal/</v>
      </c>
      <c r="AK8" t="str">
        <f>RESULTADOS!D65</f>
        <v>N/A</v>
      </c>
      <c r="AL8" t="str">
        <f>RESULTADOS!E65</f>
        <v>N/A</v>
      </c>
      <c r="AM8" t="str">
        <f>RESULTADOS!F65</f>
        <v>Pasa</v>
      </c>
      <c r="AN8" t="str">
        <f>RESULTADOS!G65</f>
        <v>N/A</v>
      </c>
      <c r="AO8" t="str">
        <f>RESULTADOS!H65</f>
        <v>Pasa</v>
      </c>
      <c r="AP8" t="str">
        <f>RESULTADOS!I65</f>
        <v>Pasa</v>
      </c>
      <c r="AQ8" t="str">
        <f>RESULTADOS!J65</f>
        <v>Pasa</v>
      </c>
      <c r="AR8" t="str">
        <f>RESULTADOS!K65</f>
        <v>Pasa</v>
      </c>
      <c r="AS8" t="str">
        <f>RESULTADOS!L65</f>
        <v>Pasa</v>
      </c>
      <c r="AT8" t="str">
        <f>RESULTADOS!M65</f>
        <v>Pasa</v>
      </c>
      <c r="AU8" t="str">
        <f>RESULTADOS!N65</f>
        <v>N/A</v>
      </c>
      <c r="AV8" t="str">
        <f>RESULTADOS!O65</f>
        <v>Pasa</v>
      </c>
      <c r="AW8" t="str">
        <f>RESULTADOS!P65</f>
        <v>Pasa</v>
      </c>
      <c r="AX8" t="str">
        <f>RESULTADOS!Q65</f>
        <v>Falla</v>
      </c>
      <c r="AY8" t="str">
        <f>RESULTADOS!R65</f>
        <v>Pasa</v>
      </c>
      <c r="AZ8" t="str">
        <f>RESULTADOS!S65</f>
        <v>Pasa</v>
      </c>
      <c r="BA8" t="str">
        <f>RESULTADOS!T65</f>
        <v>Pasa</v>
      </c>
      <c r="BB8" t="str">
        <f>RESULTADOS!U65</f>
        <v>N/A</v>
      </c>
      <c r="BC8" t="str">
        <f>RESULTADOS!V65</f>
        <v>N/A</v>
      </c>
      <c r="BD8" t="str">
        <f>RESULTADOS!W65</f>
        <v>N/A</v>
      </c>
      <c r="BE8">
        <f>RESULTADOS!X65</f>
        <v>0</v>
      </c>
    </row>
    <row r="9" spans="1:57">
      <c r="A9" s="50" t="str">
        <f>RESULTADOS!B25</f>
        <v>Administración</v>
      </c>
      <c r="B9" s="50" t="str">
        <f>RESULTADOS!C25</f>
        <v>https://www.guadalajara.es/es/ayuntamiento/administracion/</v>
      </c>
      <c r="C9" s="36" t="str">
        <f>RESULTADOS!D25</f>
        <v>Pasa</v>
      </c>
      <c r="D9" s="36" t="str">
        <f>RESULTADOS!E25</f>
        <v>N/A</v>
      </c>
      <c r="E9" s="36" t="str">
        <f>RESULTADOS!F25</f>
        <v>N/A</v>
      </c>
      <c r="F9" s="36" t="str">
        <f>RESULTADOS!G25</f>
        <v>N/A</v>
      </c>
      <c r="G9" s="36" t="str">
        <f>RESULTADOS!H25</f>
        <v>Pasa</v>
      </c>
      <c r="H9" s="36" t="str">
        <f>RESULTADOS!I25</f>
        <v>Pasa</v>
      </c>
      <c r="I9" s="36" t="str">
        <f>RESULTADOS!J25</f>
        <v>Pasa</v>
      </c>
      <c r="J9" s="36" t="str">
        <f>RESULTADOS!K25</f>
        <v>Pasa</v>
      </c>
      <c r="K9" s="36" t="str">
        <f>RESULTADOS!L25</f>
        <v>N/A</v>
      </c>
      <c r="L9" s="36" t="str">
        <f>RESULTADOS!M25</f>
        <v>Pasa</v>
      </c>
      <c r="M9" s="36" t="str">
        <f>RESULTADOS!N25</f>
        <v>Pasa</v>
      </c>
      <c r="N9" s="36" t="str">
        <f>RESULTADOS!O25</f>
        <v>Pasa</v>
      </c>
      <c r="O9" s="36" t="str">
        <f>RESULTADOS!P25</f>
        <v>N/A</v>
      </c>
      <c r="P9" s="36" t="str">
        <f>RESULTADOS!Q25</f>
        <v>N/A</v>
      </c>
      <c r="Q9" s="36" t="str">
        <f>RESULTADOS!R25</f>
        <v>Pasa</v>
      </c>
      <c r="R9" s="36" t="str">
        <f>RESULTADOS!S25</f>
        <v>Pasa</v>
      </c>
      <c r="S9" s="36" t="str">
        <f>RESULTADOS!T25</f>
        <v>Pasa</v>
      </c>
      <c r="T9" s="36" t="str">
        <f>RESULTADOS!U25</f>
        <v>Pasa</v>
      </c>
      <c r="U9" s="36" t="str">
        <f>RESULTADOS!V25</f>
        <v>Pasa</v>
      </c>
      <c r="V9" s="36" t="str">
        <f>RESULTADOS!W25</f>
        <v>N/A</v>
      </c>
      <c r="W9" s="36" t="str">
        <f>RESULTADOS!X25</f>
        <v>N/A</v>
      </c>
      <c r="X9" s="36" t="str">
        <f>RESULTADOS!Y25</f>
        <v>N/A</v>
      </c>
      <c r="Y9" s="36" t="str">
        <f>RESULTADOS!Z25</f>
        <v>N/A</v>
      </c>
      <c r="Z9" s="36" t="str">
        <f>RESULTADOS!AA25</f>
        <v>Pasa</v>
      </c>
      <c r="AA9" s="36" t="str">
        <f>RESULTADOS!AB25</f>
        <v>Pasa</v>
      </c>
      <c r="AB9" s="36" t="str">
        <f>RESULTADOS!AC25</f>
        <v>Pasa</v>
      </c>
      <c r="AC9" s="36" t="str">
        <f>RESULTADOS!AD25</f>
        <v>N/A</v>
      </c>
      <c r="AD9" s="36" t="str">
        <f>RESULTADOS!AE25</f>
        <v>Pasa</v>
      </c>
      <c r="AE9" s="36" t="str">
        <f>RESULTADOS!AF25</f>
        <v>Pasa</v>
      </c>
      <c r="AF9" s="36" t="str">
        <f>RESULTADOS!AG25</f>
        <v>Pasa</v>
      </c>
      <c r="AG9" s="36">
        <f>RESULTADOS!AH25</f>
        <v>0</v>
      </c>
      <c r="AH9" s="36"/>
      <c r="AI9" s="51" t="str">
        <f>RESULTADOS!B66</f>
        <v>Administración</v>
      </c>
      <c r="AJ9" s="51" t="str">
        <f>RESULTADOS!C66</f>
        <v>https://www.guadalajara.es/es/ayuntamiento/administracion/</v>
      </c>
      <c r="AK9" t="str">
        <f>RESULTADOS!D66</f>
        <v>N/A</v>
      </c>
      <c r="AL9" t="str">
        <f>RESULTADOS!E66</f>
        <v>N/A</v>
      </c>
      <c r="AM9" t="str">
        <f>RESULTADOS!F66</f>
        <v>Pasa</v>
      </c>
      <c r="AN9" t="str">
        <f>RESULTADOS!G66</f>
        <v>N/A</v>
      </c>
      <c r="AO9" t="str">
        <f>RESULTADOS!H66</f>
        <v>Pasa</v>
      </c>
      <c r="AP9" t="str">
        <f>RESULTADOS!I66</f>
        <v>Pasa</v>
      </c>
      <c r="AQ9" t="str">
        <f>RESULTADOS!J66</f>
        <v>Pasa</v>
      </c>
      <c r="AR9" t="str">
        <f>RESULTADOS!K66</f>
        <v>Pasa</v>
      </c>
      <c r="AS9" t="str">
        <f>RESULTADOS!L66</f>
        <v>Pasa</v>
      </c>
      <c r="AT9" t="str">
        <f>RESULTADOS!M66</f>
        <v>Pasa</v>
      </c>
      <c r="AU9" t="str">
        <f>RESULTADOS!N66</f>
        <v>N/A</v>
      </c>
      <c r="AV9" t="str">
        <f>RESULTADOS!O66</f>
        <v>Pasa</v>
      </c>
      <c r="AW9" t="str">
        <f>RESULTADOS!P66</f>
        <v>Pasa</v>
      </c>
      <c r="AX9" t="str">
        <f>RESULTADOS!Q66</f>
        <v>Falla</v>
      </c>
      <c r="AY9" t="str">
        <f>RESULTADOS!R66</f>
        <v>Pasa</v>
      </c>
      <c r="AZ9" t="str">
        <f>RESULTADOS!S66</f>
        <v>Pasa</v>
      </c>
      <c r="BA9" t="str">
        <f>RESULTADOS!T66</f>
        <v>Pasa</v>
      </c>
      <c r="BB9" t="str">
        <f>RESULTADOS!U66</f>
        <v>N/A</v>
      </c>
      <c r="BC9" t="str">
        <f>RESULTADOS!V66</f>
        <v>N/A</v>
      </c>
      <c r="BD9" t="str">
        <f>RESULTADOS!W66</f>
        <v>N/A</v>
      </c>
      <c r="BE9">
        <f>RESULTADOS!X66</f>
        <v>0</v>
      </c>
    </row>
    <row r="10" spans="1:57">
      <c r="A10" s="50" t="str">
        <f>RESULTADOS!B26</f>
        <v>Sede electrónica</v>
      </c>
      <c r="B10" s="50" t="str">
        <f>RESULTADOS!C26</f>
        <v>https://www.guadalajara.es/es/tramites/sede-electronica</v>
      </c>
      <c r="C10" s="36" t="str">
        <f>RESULTADOS!D26</f>
        <v>N/A</v>
      </c>
      <c r="D10" s="36" t="str">
        <f>RESULTADOS!E26</f>
        <v>N/A</v>
      </c>
      <c r="E10" s="36" t="str">
        <f>RESULTADOS!F26</f>
        <v>N/A</v>
      </c>
      <c r="F10" s="36" t="str">
        <f>RESULTADOS!G26</f>
        <v>N/A</v>
      </c>
      <c r="G10" s="36" t="str">
        <f>RESULTADOS!H26</f>
        <v>Pasa</v>
      </c>
      <c r="H10" s="36" t="str">
        <f>RESULTADOS!I26</f>
        <v>Pasa</v>
      </c>
      <c r="I10" s="36" t="str">
        <f>RESULTADOS!J26</f>
        <v>Pasa</v>
      </c>
      <c r="J10" s="36" t="str">
        <f>RESULTADOS!K26</f>
        <v>Pasa</v>
      </c>
      <c r="K10" s="36" t="str">
        <f>RESULTADOS!L26</f>
        <v>N/A</v>
      </c>
      <c r="L10" s="36" t="str">
        <f>RESULTADOS!M26</f>
        <v>Pasa</v>
      </c>
      <c r="M10" s="36" t="str">
        <f>RESULTADOS!N26</f>
        <v>Pasa</v>
      </c>
      <c r="N10" s="36" t="str">
        <f>RESULTADOS!O26</f>
        <v>Pasa</v>
      </c>
      <c r="O10" s="36" t="str">
        <f>RESULTADOS!P26</f>
        <v>N/A</v>
      </c>
      <c r="P10" s="36" t="str">
        <f>RESULTADOS!Q26</f>
        <v>N/A</v>
      </c>
      <c r="Q10" s="36" t="str">
        <f>RESULTADOS!R26</f>
        <v>Pasa</v>
      </c>
      <c r="R10" s="36" t="str">
        <f>RESULTADOS!S26</f>
        <v>Pasa</v>
      </c>
      <c r="S10" s="36" t="str">
        <f>RESULTADOS!T26</f>
        <v>Pasa</v>
      </c>
      <c r="T10" s="36" t="str">
        <f>RESULTADOS!U26</f>
        <v>Pasa</v>
      </c>
      <c r="U10" s="36" t="str">
        <f>RESULTADOS!V26</f>
        <v>Pasa</v>
      </c>
      <c r="V10" s="36" t="str">
        <f>RESULTADOS!W26</f>
        <v>N/A</v>
      </c>
      <c r="W10" s="36" t="str">
        <f>RESULTADOS!X26</f>
        <v>N/A</v>
      </c>
      <c r="X10" s="36" t="str">
        <f>RESULTADOS!Y26</f>
        <v>Pasa</v>
      </c>
      <c r="Y10" s="36" t="str">
        <f>RESULTADOS!Z26</f>
        <v>N/A</v>
      </c>
      <c r="Z10" s="36" t="str">
        <f>RESULTADOS!AA26</f>
        <v>Pasa</v>
      </c>
      <c r="AA10" s="36" t="str">
        <f>RESULTADOS!AB26</f>
        <v>Pasa</v>
      </c>
      <c r="AB10" s="36" t="str">
        <f>RESULTADOS!AC26</f>
        <v>Pasa</v>
      </c>
      <c r="AC10" s="36" t="str">
        <f>RESULTADOS!AD26</f>
        <v>N/A</v>
      </c>
      <c r="AD10" s="36" t="str">
        <f>RESULTADOS!AE26</f>
        <v>Pasa</v>
      </c>
      <c r="AE10" s="36" t="str">
        <f>RESULTADOS!AF26</f>
        <v>Pasa</v>
      </c>
      <c r="AF10" s="36" t="str">
        <f>RESULTADOS!AG26</f>
        <v>Pasa</v>
      </c>
      <c r="AG10" s="36">
        <f>RESULTADOS!AH26</f>
        <v>0</v>
      </c>
      <c r="AH10" s="36"/>
      <c r="AI10" s="51" t="str">
        <f>RESULTADOS!B67</f>
        <v>Sede electrónica</v>
      </c>
      <c r="AJ10" s="51" t="str">
        <f>RESULTADOS!C67</f>
        <v>https://www.guadalajara.es/es/tramites/sede-electronica</v>
      </c>
      <c r="AK10" t="str">
        <f>RESULTADOS!D67</f>
        <v>N/A</v>
      </c>
      <c r="AL10" t="str">
        <f>RESULTADOS!E67</f>
        <v>N/A</v>
      </c>
      <c r="AM10" t="str">
        <f>RESULTADOS!F67</f>
        <v>Pasa</v>
      </c>
      <c r="AN10" t="str">
        <f>RESULTADOS!G67</f>
        <v>N/A</v>
      </c>
      <c r="AO10" t="str">
        <f>RESULTADOS!H67</f>
        <v>Pasa</v>
      </c>
      <c r="AP10" t="str">
        <f>RESULTADOS!I67</f>
        <v>Pasa</v>
      </c>
      <c r="AQ10" t="str">
        <f>RESULTADOS!J67</f>
        <v>Pasa</v>
      </c>
      <c r="AR10" t="str">
        <f>RESULTADOS!K67</f>
        <v>Pasa</v>
      </c>
      <c r="AS10" t="str">
        <f>RESULTADOS!L67</f>
        <v>Pasa</v>
      </c>
      <c r="AT10" t="str">
        <f>RESULTADOS!M67</f>
        <v>Pasa</v>
      </c>
      <c r="AU10" t="str">
        <f>RESULTADOS!N67</f>
        <v>N/A</v>
      </c>
      <c r="AV10" t="str">
        <f>RESULTADOS!O67</f>
        <v>Pasa</v>
      </c>
      <c r="AW10" t="str">
        <f>RESULTADOS!P67</f>
        <v>Pasa</v>
      </c>
      <c r="AX10" t="str">
        <f>RESULTADOS!Q67</f>
        <v>Falla</v>
      </c>
      <c r="AY10" t="str">
        <f>RESULTADOS!R67</f>
        <v>Pasa</v>
      </c>
      <c r="AZ10" t="str">
        <f>RESULTADOS!S67</f>
        <v>Pasa</v>
      </c>
      <c r="BA10" t="str">
        <f>RESULTADOS!T67</f>
        <v>Pasa</v>
      </c>
      <c r="BB10" t="str">
        <f>RESULTADOS!U67</f>
        <v>N/A</v>
      </c>
      <c r="BC10" t="str">
        <f>RESULTADOS!V67</f>
        <v>N/A</v>
      </c>
      <c r="BD10" t="str">
        <f>RESULTADOS!W67</f>
        <v>N/A</v>
      </c>
      <c r="BE10">
        <f>RESULTADOS!X67</f>
        <v>0</v>
      </c>
    </row>
    <row r="11" spans="1:57">
      <c r="A11" s="50" t="str">
        <f>RESULTADOS!B27</f>
        <v>Cita previa</v>
      </c>
      <c r="B11" s="50" t="str">
        <f>RESULTADOS!C27</f>
        <v>https://www.guadalajara.es/es/servicio-de-cita-previa-online.html</v>
      </c>
      <c r="C11" s="36" t="str">
        <f>RESULTADOS!D27</f>
        <v>Pasa</v>
      </c>
      <c r="D11" s="36" t="str">
        <f>RESULTADOS!E27</f>
        <v>N/A</v>
      </c>
      <c r="E11" s="36" t="str">
        <f>RESULTADOS!F27</f>
        <v>N/A</v>
      </c>
      <c r="F11" s="36" t="str">
        <f>RESULTADOS!G27</f>
        <v>N/A</v>
      </c>
      <c r="G11" s="36" t="str">
        <f>RESULTADOS!H27</f>
        <v>Pasa</v>
      </c>
      <c r="H11" s="36" t="str">
        <f>RESULTADOS!I27</f>
        <v>Pasa</v>
      </c>
      <c r="I11" s="36" t="str">
        <f>RESULTADOS!J27</f>
        <v>Pasa</v>
      </c>
      <c r="J11" s="36" t="str">
        <f>RESULTADOS!K27</f>
        <v>Pasa</v>
      </c>
      <c r="K11" s="36" t="str">
        <f>RESULTADOS!L27</f>
        <v>N/A</v>
      </c>
      <c r="L11" s="36" t="str">
        <f>RESULTADOS!M27</f>
        <v>Pasa</v>
      </c>
      <c r="M11" s="36" t="str">
        <f>RESULTADOS!N27</f>
        <v>Pasa</v>
      </c>
      <c r="N11" s="36" t="str">
        <f>RESULTADOS!O27</f>
        <v>Pasa</v>
      </c>
      <c r="O11" s="36" t="str">
        <f>RESULTADOS!P27</f>
        <v>Pasa</v>
      </c>
      <c r="P11" s="36" t="str">
        <f>RESULTADOS!Q27</f>
        <v>N/A</v>
      </c>
      <c r="Q11" s="36" t="str">
        <f>RESULTADOS!R27</f>
        <v>Pasa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Pasa</v>
      </c>
      <c r="AA11" s="36" t="str">
        <f>RESULTADOS!AB27</f>
        <v>Pasa</v>
      </c>
      <c r="AB11" s="36" t="str">
        <f>RESULTADOS!AC27</f>
        <v>Pasa</v>
      </c>
      <c r="AC11" s="36" t="str">
        <f>RESULTADOS!AD27</f>
        <v>Pasa</v>
      </c>
      <c r="AD11" s="36" t="str">
        <f>RESULTADOS!AE27</f>
        <v>Pasa</v>
      </c>
      <c r="AE11" s="36" t="str">
        <f>RESULTADOS!AF27</f>
        <v>Pasa</v>
      </c>
      <c r="AF11" s="36" t="str">
        <f>RESULTADOS!AG27</f>
        <v>Pasa</v>
      </c>
      <c r="AG11" s="36">
        <f>RESULTADOS!AH27</f>
        <v>0</v>
      </c>
      <c r="AH11" s="36"/>
      <c r="AI11" s="51" t="str">
        <f>RESULTADOS!B68</f>
        <v>Cita previa</v>
      </c>
      <c r="AJ11" s="51" t="str">
        <f>RESULTADOS!C68</f>
        <v>https://www.guadalajara.es/es/servicio-de-cita-previa-online.html</v>
      </c>
      <c r="AK11" t="str">
        <f>RESULTADOS!D68</f>
        <v>N/A</v>
      </c>
      <c r="AL11" t="str">
        <f>RESULTADOS!E68</f>
        <v>N/A</v>
      </c>
      <c r="AM11" t="str">
        <f>RESULTADOS!F68</f>
        <v>Pasa</v>
      </c>
      <c r="AN11" t="str">
        <f>RESULTADOS!G68</f>
        <v>Pasa</v>
      </c>
      <c r="AO11" t="str">
        <f>RESULTADOS!H68</f>
        <v>Pasa</v>
      </c>
      <c r="AP11" t="str">
        <f>RESULTADOS!I68</f>
        <v>Pasa</v>
      </c>
      <c r="AQ11" t="str">
        <f>RESULTADOS!J68</f>
        <v>Pasa</v>
      </c>
      <c r="AR11" t="str">
        <f>RESULTADOS!K68</f>
        <v>Pasa</v>
      </c>
      <c r="AS11" t="str">
        <f>RESULTADOS!L68</f>
        <v>Pasa</v>
      </c>
      <c r="AT11" t="str">
        <f>RESULTADOS!M68</f>
        <v>Pasa</v>
      </c>
      <c r="AU11" t="str">
        <f>RESULTADOS!N68</f>
        <v>N/A</v>
      </c>
      <c r="AV11" t="str">
        <f>RESULTADOS!O68</f>
        <v>Pasa</v>
      </c>
      <c r="AW11" t="str">
        <f>RESULTADOS!P68</f>
        <v>Pasa</v>
      </c>
      <c r="AX11" t="str">
        <f>RESULTADOS!Q68</f>
        <v>Falla</v>
      </c>
      <c r="AY11" t="str">
        <f>RESULTADOS!R68</f>
        <v>Pasa</v>
      </c>
      <c r="AZ11" t="str">
        <f>RESULTADOS!S68</f>
        <v>Pasa</v>
      </c>
      <c r="BA11" t="str">
        <f>RESULTADOS!T68</f>
        <v>Pasa</v>
      </c>
      <c r="BB11" t="str">
        <f>RESULTADOS!U68</f>
        <v>Pasa</v>
      </c>
      <c r="BC11" t="str">
        <f>RESULTADOS!V68</f>
        <v>N/A</v>
      </c>
      <c r="BD11" t="str">
        <f>RESULTADOS!W68</f>
        <v>Pasa</v>
      </c>
      <c r="BE11">
        <f>RESULTADOS!X68</f>
        <v>0</v>
      </c>
    </row>
    <row r="12" spans="1:57">
      <c r="A12" s="50" t="str">
        <f>RESULTADOS!B28</f>
        <v>Perfil de contratante</v>
      </c>
      <c r="B12" s="50" t="str">
        <f>RESULTADOS!C28</f>
        <v>https://www.guadalajara.es/es/informacion/perfil-de-contratante/</v>
      </c>
      <c r="C12" s="36" t="str">
        <f>RESULTADOS!D28</f>
        <v>Pasa</v>
      </c>
      <c r="D12" s="36" t="str">
        <f>RESULTADOS!E28</f>
        <v>N/A</v>
      </c>
      <c r="E12" s="36" t="str">
        <f>RESULTADOS!F28</f>
        <v>N/A</v>
      </c>
      <c r="F12" s="36" t="str">
        <f>RESULTADOS!G28</f>
        <v>N/A</v>
      </c>
      <c r="G12" s="36" t="str">
        <f>RESULTADOS!H28</f>
        <v>Pasa</v>
      </c>
      <c r="H12" s="36" t="str">
        <f>RESULTADOS!I28</f>
        <v>Pasa</v>
      </c>
      <c r="I12" s="36" t="str">
        <f>RESULTADOS!J28</f>
        <v>Pasa</v>
      </c>
      <c r="J12" s="36" t="str">
        <f>RESULTADOS!K28</f>
        <v>Pasa</v>
      </c>
      <c r="K12" s="36" t="str">
        <f>RESULTADOS!L28</f>
        <v>N/A</v>
      </c>
      <c r="L12" s="36" t="str">
        <f>RESULTADOS!M28</f>
        <v>Pasa</v>
      </c>
      <c r="M12" s="36" t="str">
        <f>RESULTADOS!N28</f>
        <v>Pasa</v>
      </c>
      <c r="N12" s="36" t="str">
        <f>RESULTADOS!O28</f>
        <v>Pasa</v>
      </c>
      <c r="O12" s="36" t="str">
        <f>RESULTADOS!P28</f>
        <v>N/A</v>
      </c>
      <c r="P12" s="36" t="str">
        <f>RESULTADOS!Q28</f>
        <v>N/A</v>
      </c>
      <c r="Q12" s="36" t="str">
        <f>RESULTADOS!R28</f>
        <v>Pasa</v>
      </c>
      <c r="R12" s="36" t="str">
        <f>RESULTADOS!S28</f>
        <v>Pasa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Pasa</v>
      </c>
      <c r="AA12" s="36" t="str">
        <f>RESULTADOS!AB28</f>
        <v>Pasa</v>
      </c>
      <c r="AB12" s="36" t="str">
        <f>RESULTADOS!AC28</f>
        <v>Pasa</v>
      </c>
      <c r="AC12" s="36" t="str">
        <f>RESULTADOS!AD28</f>
        <v>N/A</v>
      </c>
      <c r="AD12" s="36" t="str">
        <f>RESULTADOS!AE28</f>
        <v>Pasa</v>
      </c>
      <c r="AE12" s="36" t="str">
        <f>RESULTADOS!AF28</f>
        <v>Pasa</v>
      </c>
      <c r="AF12" s="36" t="str">
        <f>RESULTADOS!AG28</f>
        <v>Pasa</v>
      </c>
      <c r="AG12" s="36">
        <f>RESULTADOS!AH28</f>
        <v>0</v>
      </c>
      <c r="AH12" s="36"/>
      <c r="AI12" s="51" t="str">
        <f>RESULTADOS!B69</f>
        <v>Perfil de contratante</v>
      </c>
      <c r="AJ12" s="51" t="str">
        <f>RESULTADOS!C69</f>
        <v>https://www.guadalajara.es/es/informacion/perfil-de-contratante/</v>
      </c>
      <c r="AK12" t="str">
        <f>RESULTADOS!D69</f>
        <v>N/A</v>
      </c>
      <c r="AL12" t="str">
        <f>RESULTADOS!E69</f>
        <v>N/A</v>
      </c>
      <c r="AM12" t="str">
        <f>RESULTADOS!F69</f>
        <v>Pasa</v>
      </c>
      <c r="AN12" t="str">
        <f>RESULTADOS!G69</f>
        <v>Pasa</v>
      </c>
      <c r="AO12" t="str">
        <f>RESULTADOS!H69</f>
        <v>Pasa</v>
      </c>
      <c r="AP12" t="str">
        <f>RESULTADOS!I69</f>
        <v>Pasa</v>
      </c>
      <c r="AQ12" t="str">
        <f>RESULTADOS!J69</f>
        <v>Pasa</v>
      </c>
      <c r="AR12" t="str">
        <f>RESULTADOS!K69</f>
        <v>Pasa</v>
      </c>
      <c r="AS12" t="str">
        <f>RESULTADOS!L69</f>
        <v>Falla</v>
      </c>
      <c r="AT12" t="str">
        <f>RESULTADOS!M69</f>
        <v>Pasa</v>
      </c>
      <c r="AU12" t="str">
        <f>RESULTADOS!N69</f>
        <v>N/A</v>
      </c>
      <c r="AV12" t="str">
        <f>RESULTADOS!O69</f>
        <v>Pasa</v>
      </c>
      <c r="AW12" t="str">
        <f>RESULTADOS!P69</f>
        <v>Pasa</v>
      </c>
      <c r="AX12" t="str">
        <f>RESULTADOS!Q69</f>
        <v>Falla</v>
      </c>
      <c r="AY12" t="str">
        <f>RESULTADOS!R69</f>
        <v>Pasa</v>
      </c>
      <c r="AZ12" t="str">
        <f>RESULTADOS!S69</f>
        <v>Pasa</v>
      </c>
      <c r="BA12" t="str">
        <f>RESULTADOS!T69</f>
        <v>Pasa</v>
      </c>
      <c r="BB12" t="str">
        <f>RESULTADOS!U69</f>
        <v>N/A</v>
      </c>
      <c r="BC12" t="str">
        <f>RESULTADOS!V69</f>
        <v>N/A</v>
      </c>
      <c r="BD12" t="str">
        <f>RESULTADOS!W69</f>
        <v>Pasa</v>
      </c>
      <c r="BE12">
        <f>RESULTADOS!X69</f>
        <v>0</v>
      </c>
    </row>
    <row r="13" spans="1:57">
      <c r="A13" s="50" t="str">
        <f>RESULTADOS!B29</f>
        <v>Medios de comunicación</v>
      </c>
      <c r="B13" s="50" t="str">
        <f>RESULTADOS!C29</f>
        <v>https://www.guadalajara.es/es/informacion/medios-de-comunicacion/</v>
      </c>
      <c r="C13" s="36" t="str">
        <f>RESULTADOS!D29</f>
        <v>N/A</v>
      </c>
      <c r="D13" s="36" t="str">
        <f>RESULTADOS!E29</f>
        <v>N/A</v>
      </c>
      <c r="E13" s="36" t="str">
        <f>RESULTADOS!F29</f>
        <v>N/A</v>
      </c>
      <c r="F13" s="36" t="str">
        <f>RESULTADOS!G29</f>
        <v>N/A</v>
      </c>
      <c r="G13" s="36" t="str">
        <f>RESULTADOS!H29</f>
        <v>Pasa</v>
      </c>
      <c r="H13" s="36" t="str">
        <f>RESULTADOS!I29</f>
        <v>Pasa</v>
      </c>
      <c r="I13" s="36" t="str">
        <f>RESULTADOS!J29</f>
        <v>Pasa</v>
      </c>
      <c r="J13" s="36" t="str">
        <f>RESULTADOS!K29</f>
        <v>Pasa</v>
      </c>
      <c r="K13" s="36" t="str">
        <f>RESULTADOS!L29</f>
        <v>N/A</v>
      </c>
      <c r="L13" s="36" t="str">
        <f>RESULTADOS!M29</f>
        <v>Pasa</v>
      </c>
      <c r="M13" s="36" t="str">
        <f>RESULTADOS!N29</f>
        <v>Pasa</v>
      </c>
      <c r="N13" s="36" t="str">
        <f>RESULTADOS!O29</f>
        <v>Pasa</v>
      </c>
      <c r="O13" s="36" t="str">
        <f>RESULTADOS!P29</f>
        <v>N/A</v>
      </c>
      <c r="P13" s="36" t="str">
        <f>RESULTADOS!Q29</f>
        <v>N/A</v>
      </c>
      <c r="Q13" s="36" t="str">
        <f>RESULTADOS!R29</f>
        <v>Pasa</v>
      </c>
      <c r="R13" s="36" t="str">
        <f>RESULTADOS!S29</f>
        <v>Pasa</v>
      </c>
      <c r="S13" s="36" t="str">
        <f>RESULTADOS!T29</f>
        <v>Pasa</v>
      </c>
      <c r="T13" s="36" t="str">
        <f>RESULTADOS!U29</f>
        <v>Pasa</v>
      </c>
      <c r="U13" s="36" t="str">
        <f>RESULTADOS!V29</f>
        <v>Pasa</v>
      </c>
      <c r="V13" s="36" t="str">
        <f>RESULTADOS!W29</f>
        <v>N/A</v>
      </c>
      <c r="W13" s="36" t="str">
        <f>RESULTADOS!X29</f>
        <v>N/A</v>
      </c>
      <c r="X13" s="36" t="str">
        <f>RESULTADOS!Y29</f>
        <v>N/A</v>
      </c>
      <c r="Y13" s="36" t="str">
        <f>RESULTADOS!Z29</f>
        <v>N/A</v>
      </c>
      <c r="Z13" s="36" t="str">
        <f>RESULTADOS!AA29</f>
        <v>Pasa</v>
      </c>
      <c r="AA13" s="36" t="str">
        <f>RESULTADOS!AB29</f>
        <v>Pasa</v>
      </c>
      <c r="AB13" s="36" t="str">
        <f>RESULTADOS!AC29</f>
        <v>Pasa</v>
      </c>
      <c r="AC13" s="36" t="str">
        <f>RESULTADOS!AD29</f>
        <v>N/A</v>
      </c>
      <c r="AD13" s="36" t="str">
        <f>RESULTADOS!AE29</f>
        <v>Pasa</v>
      </c>
      <c r="AE13" s="36" t="str">
        <f>RESULTADOS!AF29</f>
        <v>Pasa</v>
      </c>
      <c r="AF13" s="36" t="str">
        <f>RESULTADOS!AG29</f>
        <v>Pasa</v>
      </c>
      <c r="AG13" s="36">
        <f>RESULTADOS!AH29</f>
        <v>0</v>
      </c>
      <c r="AH13" s="36"/>
      <c r="AI13" s="51" t="str">
        <f>RESULTADOS!B70</f>
        <v>Medios de comunicación</v>
      </c>
      <c r="AJ13" s="51" t="str">
        <f>RESULTADOS!C70</f>
        <v>https://www.guadalajara.es/es/informacion/medios-de-comunicacion/</v>
      </c>
      <c r="AK13" t="str">
        <f>RESULTADOS!D70</f>
        <v>N/A</v>
      </c>
      <c r="AL13" t="str">
        <f>RESULTADOS!E70</f>
        <v>N/A</v>
      </c>
      <c r="AM13" t="str">
        <f>RESULTADOS!F70</f>
        <v>Pasa</v>
      </c>
      <c r="AN13" t="str">
        <f>RESULTADOS!G70</f>
        <v>N/A</v>
      </c>
      <c r="AO13" t="str">
        <f>RESULTADOS!H70</f>
        <v>Pasa</v>
      </c>
      <c r="AP13" t="str">
        <f>RESULTADOS!I70</f>
        <v>Pasa</v>
      </c>
      <c r="AQ13" t="str">
        <f>RESULTADOS!J70</f>
        <v>Pasa</v>
      </c>
      <c r="AR13" t="str">
        <f>RESULTADOS!K70</f>
        <v>Pasa</v>
      </c>
      <c r="AS13" t="str">
        <f>RESULTADOS!L70</f>
        <v>Pasa</v>
      </c>
      <c r="AT13" t="str">
        <f>RESULTADOS!M70</f>
        <v>Pasa</v>
      </c>
      <c r="AU13" t="str">
        <f>RESULTADOS!N70</f>
        <v>N/A</v>
      </c>
      <c r="AV13" t="str">
        <f>RESULTADOS!O70</f>
        <v>Pasa</v>
      </c>
      <c r="AW13" t="str">
        <f>RESULTADOS!P70</f>
        <v>Pasa</v>
      </c>
      <c r="AX13" t="str">
        <f>RESULTADOS!Q70</f>
        <v>Falla</v>
      </c>
      <c r="AY13" t="str">
        <f>RESULTADOS!R70</f>
        <v>Pasa</v>
      </c>
      <c r="AZ13" t="str">
        <f>RESULTADOS!S70</f>
        <v>Pasa</v>
      </c>
      <c r="BA13" t="str">
        <f>RESULTADOS!T70</f>
        <v>Pasa</v>
      </c>
      <c r="BB13" t="str">
        <f>RESULTADOS!U70</f>
        <v>N/A</v>
      </c>
      <c r="BC13" t="str">
        <f>RESULTADOS!V70</f>
        <v>N/A</v>
      </c>
      <c r="BD13" t="str">
        <f>RESULTADOS!W70</f>
        <v>N/A</v>
      </c>
      <c r="BE13">
        <f>RESULTADOS!X70</f>
        <v>0</v>
      </c>
    </row>
    <row r="14" spans="1:57">
      <c r="A14" s="50" t="str">
        <f>RESULTADOS!B30</f>
        <v>Acta</v>
      </c>
      <c r="B14" s="50" t="str">
        <f>RESULTADOS!C30</f>
        <v>https://www.guadalajara.es/recursos/doc/portal/2021/02/05/acta-del-pleno-de-2021-04-30.pdf</v>
      </c>
      <c r="C14" s="36" t="str">
        <f>RESULTADOS!D30</f>
        <v>N/A</v>
      </c>
      <c r="D14" s="36" t="str">
        <f>RESULTADOS!E30</f>
        <v>N/A</v>
      </c>
      <c r="E14" s="36" t="str">
        <f>RESULTADOS!F30</f>
        <v>N/A</v>
      </c>
      <c r="F14" s="36" t="str">
        <f>RESULTADOS!G30</f>
        <v>N/A</v>
      </c>
      <c r="G14" s="36" t="str">
        <f>RESULTADOS!H30</f>
        <v>N/A</v>
      </c>
      <c r="H14" s="36" t="str">
        <f>RESULTADOS!I30</f>
        <v>N/A</v>
      </c>
      <c r="I14" s="36" t="str">
        <f>RESULTADOS!J30</f>
        <v>N/A</v>
      </c>
      <c r="J14" s="36" t="str">
        <f>RESULTADOS!K30</f>
        <v>N/A</v>
      </c>
      <c r="K14" s="36" t="str">
        <f>RESULTADOS!L30</f>
        <v>N/A</v>
      </c>
      <c r="L14" s="36" t="str">
        <f>RESULTADOS!M30</f>
        <v>N/A</v>
      </c>
      <c r="M14" s="36" t="str">
        <f>RESULTADOS!N30</f>
        <v>N/A</v>
      </c>
      <c r="N14" s="36" t="str">
        <f>RESULTADOS!O30</f>
        <v>N/A</v>
      </c>
      <c r="O14" s="36" t="str">
        <f>RESULTADOS!P30</f>
        <v>N/A</v>
      </c>
      <c r="P14" s="36" t="str">
        <f>RESULTADOS!Q30</f>
        <v>N/A</v>
      </c>
      <c r="Q14" s="36" t="str">
        <f>RESULTADOS!R30</f>
        <v>Pasa</v>
      </c>
      <c r="R14" s="36" t="str">
        <f>RESULTADOS!S30</f>
        <v>N/A</v>
      </c>
      <c r="S14" s="36" t="str">
        <f>RESULTADOS!T30</f>
        <v>N/A</v>
      </c>
      <c r="T14" s="36" t="str">
        <f>RESULTADOS!U30</f>
        <v>N/A</v>
      </c>
      <c r="U14" s="36" t="str">
        <f>RESULTADOS!V30</f>
        <v>N/A</v>
      </c>
      <c r="V14" s="36" t="str">
        <f>RESULTADOS!W30</f>
        <v>N/A</v>
      </c>
      <c r="W14" s="36" t="str">
        <f>RESULTADOS!X30</f>
        <v>N/A</v>
      </c>
      <c r="X14" s="36" t="str">
        <f>RESULTADOS!Y30</f>
        <v>N/A</v>
      </c>
      <c r="Y14" s="36" t="str">
        <f>RESULTADOS!Z30</f>
        <v>N/A</v>
      </c>
      <c r="Z14" s="36" t="str">
        <f>RESULTADOS!AA30</f>
        <v>N/A</v>
      </c>
      <c r="AA14" s="36" t="str">
        <f>RESULTADOS!AB30</f>
        <v>N/A</v>
      </c>
      <c r="AB14" s="36" t="str">
        <f>RESULTADOS!AC30</f>
        <v>N/A</v>
      </c>
      <c r="AC14" s="36" t="str">
        <f>RESULTADOS!AD30</f>
        <v>N/A</v>
      </c>
      <c r="AD14" s="36" t="str">
        <f>RESULTADOS!AE30</f>
        <v>N/A</v>
      </c>
      <c r="AE14" s="36" t="str">
        <f>RESULTADOS!AF30</f>
        <v>N/A</v>
      </c>
      <c r="AF14" s="36" t="str">
        <f>RESULTADOS!AG30</f>
        <v>N/A</v>
      </c>
      <c r="AG14" s="36">
        <f>RESULTADOS!AH30</f>
        <v>0</v>
      </c>
      <c r="AH14" s="36"/>
      <c r="AI14" s="51" t="str">
        <f>RESULTADOS!B71</f>
        <v>Acta</v>
      </c>
      <c r="AJ14" s="51" t="str">
        <f>RESULTADOS!C71</f>
        <v>https://www.guadalajara.es/recursos/doc/portal/2021/02/05/acta-del-pleno-de-2021-04-30.pdf</v>
      </c>
      <c r="AK14" t="str">
        <f>RESULTADOS!D71</f>
        <v>N/A</v>
      </c>
      <c r="AL14" t="str">
        <f>RESULTADOS!E71</f>
        <v>N/A</v>
      </c>
      <c r="AM14" t="str">
        <f>RESULTADOS!F71</f>
        <v>Pasa</v>
      </c>
      <c r="AN14" t="str">
        <f>RESULTADOS!G71</f>
        <v>N/A</v>
      </c>
      <c r="AO14" t="str">
        <f>RESULTADOS!H71</f>
        <v>N/A</v>
      </c>
      <c r="AP14" t="str">
        <f>RESULTADOS!I71</f>
        <v>Pasa</v>
      </c>
      <c r="AQ14" t="str">
        <f>RESULTADOS!J71</f>
        <v>N/A</v>
      </c>
      <c r="AR14" t="str">
        <f>RESULTADOS!K71</f>
        <v>N/A</v>
      </c>
      <c r="AS14" t="str">
        <f>RESULTADOS!L71</f>
        <v>N/A</v>
      </c>
      <c r="AT14" t="str">
        <f>RESULTADOS!M71</f>
        <v>N/A</v>
      </c>
      <c r="AU14" t="str">
        <f>RESULTADOS!N71</f>
        <v>N/A</v>
      </c>
      <c r="AV14" t="str">
        <f>RESULTADOS!O71</f>
        <v>Pasa</v>
      </c>
      <c r="AW14" t="str">
        <f>RESULTADOS!P71</f>
        <v>N/A</v>
      </c>
      <c r="AX14" t="str">
        <f>RESULTADOS!Q71</f>
        <v>N/A</v>
      </c>
      <c r="AY14" t="str">
        <f>RESULTADOS!R71</f>
        <v>N/A</v>
      </c>
      <c r="AZ14" t="str">
        <f>RESULTADOS!S71</f>
        <v>N/A</v>
      </c>
      <c r="BA14" t="str">
        <f>RESULTADOS!T71</f>
        <v>N/A</v>
      </c>
      <c r="BB14" t="str">
        <f>RESULTADOS!U71</f>
        <v>N/A</v>
      </c>
      <c r="BC14" t="str">
        <f>RESULTADOS!V71</f>
        <v>N/A</v>
      </c>
      <c r="BD14" t="str">
        <f>RESULTADOS!W71</f>
        <v>N/A</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CONFORME</v>
      </c>
      <c r="D23" s="36" t="str">
        <f>RESULTADOS!E54</f>
        <v>N/A</v>
      </c>
      <c r="E23" s="36" t="str">
        <f>RESULTADOS!F54</f>
        <v>N/A</v>
      </c>
      <c r="F23" s="36" t="str">
        <f>RESULTADOS!G54</f>
        <v>N/A</v>
      </c>
      <c r="G23" s="36" t="str">
        <f>RESULTADOS!H54</f>
        <v>CONFORME</v>
      </c>
      <c r="H23" s="36" t="str">
        <f>RESULTADOS!I54</f>
        <v>CONFORME</v>
      </c>
      <c r="I23" s="36" t="str">
        <f>RESULTADOS!J54</f>
        <v>CONFORME</v>
      </c>
      <c r="J23" s="36" t="str">
        <f>RESULTADOS!K54</f>
        <v>CONFORME</v>
      </c>
      <c r="K23" s="36" t="str">
        <f>RESULTADOS!L54</f>
        <v>N/A</v>
      </c>
      <c r="L23" s="36" t="str">
        <f>RESULTADOS!M54</f>
        <v>CONFORME</v>
      </c>
      <c r="M23" s="36" t="str">
        <f>RESULTADOS!N54</f>
        <v>CONFORME</v>
      </c>
      <c r="N23" s="36" t="str">
        <f>RESULTADOS!O54</f>
        <v>CONFORME</v>
      </c>
      <c r="O23" s="36" t="str">
        <f>RESULTADOS!P54</f>
        <v>CONFORME</v>
      </c>
      <c r="P23" s="36" t="str">
        <f>RESULTADOS!Q54</f>
        <v>NO CONFORME</v>
      </c>
      <c r="Q23" s="36" t="str">
        <f>RESULTADOS!R54</f>
        <v>CONFORME</v>
      </c>
      <c r="R23" s="36" t="str">
        <f>RESULTADOS!S54</f>
        <v>CONFORME</v>
      </c>
      <c r="S23" s="36" t="str">
        <f>RESULTADOS!T54</f>
        <v>CONFORME</v>
      </c>
      <c r="T23" s="36" t="str">
        <f>RESULTADOS!U54</f>
        <v>CONFORME</v>
      </c>
      <c r="U23" s="36" t="str">
        <f>RESULTADOS!V54</f>
        <v>CONFORME</v>
      </c>
      <c r="V23" s="36" t="str">
        <f>RESULTADOS!W54</f>
        <v>N/A</v>
      </c>
      <c r="W23" s="36" t="str">
        <f>RESULTADOS!X54</f>
        <v>N/A</v>
      </c>
      <c r="X23" s="36" t="str">
        <f>RESULTADOS!Y54</f>
        <v>NO CONFORME</v>
      </c>
      <c r="Y23" s="36" t="str">
        <f>RESULTADOS!Z54</f>
        <v>N/A</v>
      </c>
      <c r="Z23" s="36" t="str">
        <f>RESULTADOS!AA54</f>
        <v>CONFORME</v>
      </c>
      <c r="AA23" s="36" t="str">
        <f>RESULTADOS!AB54</f>
        <v>CONFORME</v>
      </c>
      <c r="AB23" s="36" t="str">
        <f>RESULTADOS!AC54</f>
        <v>CONFORME</v>
      </c>
      <c r="AC23" s="36" t="str">
        <f>RESULTADOS!AD54</f>
        <v>CONFORME</v>
      </c>
      <c r="AD23" s="36" t="str">
        <f>RESULTADOS!AE54</f>
        <v>CONFORME</v>
      </c>
      <c r="AE23" s="36" t="str">
        <f>RESULTADOS!AF54</f>
        <v>CONFORME</v>
      </c>
      <c r="AF23" s="36" t="str">
        <f>RESULTADOS!AG54</f>
        <v>CONFORME</v>
      </c>
      <c r="AG23" s="36">
        <f>RESULTADOS!D11</f>
        <v>0</v>
      </c>
      <c r="AH23" s="36"/>
      <c r="AI23">
        <f>RESULTADOS!B95</f>
        <v>0</v>
      </c>
      <c r="AJ23" t="str">
        <f>RESULTADOS!C95</f>
        <v>SITIO WEB</v>
      </c>
      <c r="AK23" t="str">
        <f>RESULTADOS!D95</f>
        <v>N/A</v>
      </c>
      <c r="AL23" t="str">
        <f>RESULTADOS!E95</f>
        <v>N/A</v>
      </c>
      <c r="AM23" t="str">
        <f>RESULTADOS!F95</f>
        <v>CONFORME</v>
      </c>
      <c r="AN23" t="str">
        <f>RESULTADOS!G95</f>
        <v>CONFORME</v>
      </c>
      <c r="AO23" t="str">
        <f>RESULTADOS!H95</f>
        <v>NO CONFORME</v>
      </c>
      <c r="AP23" t="str">
        <f>RESULTADOS!I95</f>
        <v>CONFORME</v>
      </c>
      <c r="AQ23" t="str">
        <f>RESULTADOS!J95</f>
        <v>CONFORME</v>
      </c>
      <c r="AR23" t="str">
        <f>RESULTADOS!K95</f>
        <v>CONFORME</v>
      </c>
      <c r="AS23" t="str">
        <f>RESULTADOS!L95</f>
        <v>NO CONFORME</v>
      </c>
      <c r="AT23" t="str">
        <f>RESULTADOS!M95</f>
        <v>CONFORME</v>
      </c>
      <c r="AU23" t="str">
        <f>RESULTADOS!N95</f>
        <v>N/A</v>
      </c>
      <c r="AV23" t="str">
        <f>RESULTADOS!O95</f>
        <v>CONFORME</v>
      </c>
      <c r="AW23" t="str">
        <f>RESULTADOS!P95</f>
        <v>CONFORME</v>
      </c>
      <c r="AX23" t="str">
        <f>RESULTADOS!Q95</f>
        <v>NO CONFORME</v>
      </c>
      <c r="AY23" t="str">
        <f>RESULTADOS!R95</f>
        <v>CONFORME</v>
      </c>
      <c r="AZ23" t="str">
        <f>RESULTADOS!S95</f>
        <v>CONFORME</v>
      </c>
      <c r="BA23" t="str">
        <f>RESULTADOS!T95</f>
        <v>CONFORME</v>
      </c>
      <c r="BB23" t="str">
        <f>RESULTADOS!U95</f>
        <v>CONFORME</v>
      </c>
      <c r="BC23" t="str">
        <f>RESULTADOS!V95</f>
        <v>N/A</v>
      </c>
      <c r="BD23" t="str">
        <f>RESULTADOS!W95</f>
        <v>CONFORME</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t="str">
        <f>'01.Definición de ámbito'!C7</f>
        <v>Ayuntamiento de Guadalajara</v>
      </c>
      <c r="B29" s="36">
        <f>'01.Definición de ámbito'!E11</f>
        <v>0</v>
      </c>
      <c r="C29" s="36">
        <f>'01.Definición de ámbito'!C9</f>
        <v>0</v>
      </c>
      <c r="D29" s="36" t="e">
        <f>'01.Definición de ámbito'!#REF!</f>
        <v>#REF!</v>
      </c>
      <c r="E29" s="36" t="str">
        <f>'01.Definición de ámbito'!C27</f>
        <v>Ayuntamiento de Guadalajara</v>
      </c>
      <c r="F29" s="36" t="e">
        <f>#REF!</f>
        <v>#REF!</v>
      </c>
      <c r="G29" s="36" t="str">
        <f>'01.Definición de ámbito'!C29</f>
        <v>https://www.guadalajara.es/es/</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Ayuntamiento de Guadalajara</v>
      </c>
      <c r="B31" s="50" t="str">
        <f>'03.Muestra'!D8</f>
        <v>Página inicio</v>
      </c>
      <c r="C31" s="50" t="str">
        <f>'03.Muestra'!E8</f>
        <v>https://www.guadalajara.es/es/</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Mapa web</v>
      </c>
      <c r="B32" s="50" t="str">
        <f>'03.Muestra'!D9</f>
        <v>Mapa web</v>
      </c>
      <c r="C32" s="50" t="str">
        <f>'03.Muestra'!E9</f>
        <v>https://www.guadalajara.es/es/mapa-web/</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Buzón ciudadano</v>
      </c>
      <c r="B33" s="50" t="str">
        <f>'03.Muestra'!D10</f>
        <v>Mecanismo de comunicación</v>
      </c>
      <c r="C33" s="50" t="str">
        <f>'03.Muestra'!E10</f>
        <v>https://www.guadalajara.es/es/ayuntamiento/participacion/buzon-ciudadano/</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Buscador</v>
      </c>
      <c r="B34" s="50" t="str">
        <f>'03.Muestra'!D11</f>
        <v>Búsqueda</v>
      </c>
      <c r="C34" s="50" t="str">
        <f>'03.Muestra'!E11</f>
        <v>https://www.guadalajara.es/es/buscadorGeneral.do</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Accesibilidad</v>
      </c>
      <c r="B35" s="50" t="str">
        <f>'03.Muestra'!D12</f>
        <v>Declaración accesibilidad</v>
      </c>
      <c r="C35" s="50" t="str">
        <f>'03.Muestra'!E12</f>
        <v>https://www.guadalajara.es/es/accesibilidad/</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Documento legal</v>
      </c>
      <c r="B36" s="50" t="str">
        <f>'03.Muestra'!D13</f>
        <v>Legal</v>
      </c>
      <c r="C36" s="50" t="str">
        <f>'03.Muestra'!E13</f>
        <v>https://www.guadalajara.es/es/documento-legal/</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Administración</v>
      </c>
      <c r="B37" s="50" t="str">
        <f>'03.Muestra'!D14</f>
        <v>Contacto</v>
      </c>
      <c r="C37" s="50" t="str">
        <f>'03.Muestra'!E14</f>
        <v>https://www.guadalajara.es/es/ayuntamiento/administracion/</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Sede electrónica</v>
      </c>
      <c r="B38" s="50" t="str">
        <f>'03.Muestra'!D15</f>
        <v>Servicio / Proceso</v>
      </c>
      <c r="C38" s="50" t="str">
        <f>'03.Muestra'!E15</f>
        <v>https://www.guadalajara.es/es/tramites/sede-electronica</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Cita previa</v>
      </c>
      <c r="B39" s="50" t="str">
        <f>'03.Muestra'!D16</f>
        <v>Servicio / Proceso</v>
      </c>
      <c r="C39" s="50" t="str">
        <f>'03.Muestra'!E16</f>
        <v>https://www.guadalajara.es/es/servicio-de-cita-previa-online.html</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Perfil de contratante</v>
      </c>
      <c r="B40" s="50" t="str">
        <f>'03.Muestra'!D17</f>
        <v>Servicio / Proceso</v>
      </c>
      <c r="C40" s="50" t="str">
        <f>'03.Muestra'!E17</f>
        <v>https://www.guadalajara.es/es/informacion/perfil-de-contratante/</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t="str">
        <f>'03.Muestra'!C18</f>
        <v>Medios de comunicación</v>
      </c>
      <c r="B41" s="50" t="str">
        <f>'03.Muestra'!D18</f>
        <v>Servicio / Proceso</v>
      </c>
      <c r="C41" s="50" t="str">
        <f>'03.Muestra'!E18</f>
        <v>https://www.guadalajara.es/es/informacion/medios-de-comunicacion/</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t="str">
        <f>'03.Muestra'!C19</f>
        <v>Acta</v>
      </c>
      <c r="B42" s="50" t="str">
        <f>'03.Muestra'!D19</f>
        <v>Documento descargable</v>
      </c>
      <c r="C42" s="50" t="str">
        <f>'03.Muestra'!E19</f>
        <v>https://www.guadalajara.es/recursos/doc/portal/2021/02/05/acta-del-pleno-de-2021-04-30.pdf</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BL31"/>
  <sheetViews>
    <sheetView workbookViewId="0">
      <selection activeCell="B6" sqref="B6:N6"/>
    </sheetView>
  </sheetViews>
  <sheetFormatPr baseColWidth="10" defaultRowHeight="13.2"/>
  <sheetData>
    <row r="1" spans="1:64" s="51" customFormat="1" ht="25.35"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7"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7"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35" customHeight="1">
      <c r="B4" s="166" t="s">
        <v>248</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7"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409.5" customHeight="1">
      <c r="B6" s="196" t="s">
        <v>296</v>
      </c>
      <c r="C6" s="196"/>
      <c r="D6" s="196"/>
      <c r="E6" s="196"/>
      <c r="F6" s="196"/>
      <c r="G6" s="196"/>
      <c r="H6" s="196"/>
      <c r="I6" s="196"/>
      <c r="J6" s="196"/>
      <c r="K6" s="196"/>
      <c r="L6" s="196"/>
      <c r="M6" s="196"/>
      <c r="N6" s="196"/>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dimension ref="A1:BW37"/>
  <sheetViews>
    <sheetView zoomScale="80" zoomScaleNormal="80" workbookViewId="0">
      <selection activeCell="L5" sqref="K2:L5"/>
    </sheetView>
  </sheetViews>
  <sheetFormatPr baseColWidth="10" defaultRowHeight="13.2"/>
  <cols>
    <col min="2" max="2" width="13.44140625" bestFit="1" customWidth="1"/>
    <col min="3" max="3" width="22.88671875" customWidth="1"/>
    <col min="9" max="9" width="4" customWidth="1"/>
    <col min="10" max="10" width="3.33203125" customWidth="1"/>
    <col min="11" max="11" width="27.6640625" customWidth="1"/>
    <col min="17" max="17" width="3.5546875" customWidth="1"/>
    <col min="18" max="18" width="5" customWidth="1"/>
    <col min="19" max="19" width="4.88671875" customWidth="1"/>
    <col min="21" max="21" width="13.33203125" bestFit="1" customWidth="1"/>
    <col min="25" max="25" width="18.88671875" bestFit="1" customWidth="1"/>
  </cols>
  <sheetData>
    <row r="1" spans="1:75">
      <c r="A1" s="179" t="s">
        <v>270</v>
      </c>
      <c r="B1" s="179"/>
      <c r="C1" s="179" t="s">
        <v>271</v>
      </c>
      <c r="D1" s="179"/>
      <c r="E1" s="179" t="s">
        <v>272</v>
      </c>
      <c r="F1" s="179"/>
      <c r="G1" s="179"/>
      <c r="H1" s="179"/>
      <c r="I1" s="179"/>
      <c r="J1" s="179"/>
      <c r="K1" s="179" t="s">
        <v>287</v>
      </c>
      <c r="L1" s="179"/>
      <c r="M1" s="179"/>
      <c r="T1" s="183"/>
      <c r="U1" s="183"/>
      <c r="V1" s="183"/>
      <c r="W1" s="183"/>
      <c r="X1" s="183"/>
      <c r="Y1" s="183"/>
      <c r="Z1" s="183" t="s">
        <v>60</v>
      </c>
      <c r="AA1" s="183"/>
      <c r="AB1" s="183"/>
      <c r="AC1" s="183"/>
      <c r="AD1" s="183"/>
      <c r="AE1" s="183"/>
      <c r="AF1" s="183"/>
      <c r="AG1" s="183"/>
      <c r="AH1" s="183"/>
      <c r="AI1" s="183"/>
      <c r="AJ1" s="183"/>
      <c r="AK1" s="183"/>
      <c r="AL1" s="183"/>
      <c r="AM1" s="183"/>
      <c r="AN1" s="183"/>
      <c r="AO1" s="183"/>
      <c r="AP1" s="183"/>
      <c r="AQ1" s="183"/>
      <c r="AR1" s="183"/>
      <c r="AS1" s="183"/>
      <c r="AT1" s="183"/>
      <c r="AU1" s="183"/>
      <c r="AV1" s="183"/>
      <c r="AW1" s="183"/>
      <c r="AX1" s="183"/>
      <c r="AY1" s="183"/>
      <c r="AZ1" s="183"/>
      <c r="BA1" s="183"/>
      <c r="BB1" s="183"/>
      <c r="BC1" s="183"/>
      <c r="BD1" s="183" t="s">
        <v>63</v>
      </c>
      <c r="BE1" s="183"/>
      <c r="BF1" s="183"/>
      <c r="BG1" s="183"/>
      <c r="BH1" s="183"/>
      <c r="BI1" s="183"/>
      <c r="BJ1" s="183"/>
      <c r="BK1" s="183"/>
      <c r="BL1" s="183"/>
      <c r="BM1" s="183"/>
      <c r="BN1" s="183"/>
      <c r="BO1" s="183"/>
      <c r="BP1" s="183"/>
      <c r="BQ1" s="183"/>
      <c r="BR1" s="183"/>
      <c r="BS1" s="183"/>
      <c r="BT1" s="183"/>
      <c r="BU1" s="183"/>
      <c r="BV1" s="183"/>
      <c r="BW1" s="183"/>
    </row>
    <row r="2" spans="1:75">
      <c r="A2" t="s">
        <v>273</v>
      </c>
      <c r="B2" s="182" t="str">
        <f>'00.Info'!N2</f>
        <v>Versión: 1.0.4</v>
      </c>
      <c r="C2" s="179" t="s">
        <v>250</v>
      </c>
      <c r="D2" s="181" t="str">
        <f>'01.Definición de ámbito'!C7</f>
        <v>Ayuntamiento de Guadalajara</v>
      </c>
      <c r="E2" s="179" t="s">
        <v>25</v>
      </c>
      <c r="F2" s="181" t="str">
        <f>'02.Tecnologías'!C9</f>
        <v>Sí</v>
      </c>
      <c r="G2" s="180" t="s">
        <v>274</v>
      </c>
      <c r="H2" s="180" t="s">
        <v>275</v>
      </c>
      <c r="K2" s="187" t="s">
        <v>288</v>
      </c>
      <c r="L2" s="188">
        <f>'03.Muestra'!D45</f>
        <v>20</v>
      </c>
      <c r="M2" s="179"/>
      <c r="N2" s="51"/>
      <c r="O2" s="51"/>
      <c r="P2" s="51"/>
      <c r="T2" s="183" t="s">
        <v>276</v>
      </c>
      <c r="U2" s="183" t="s">
        <v>277</v>
      </c>
      <c r="V2" s="183" t="s">
        <v>278</v>
      </c>
      <c r="W2" s="183" t="s">
        <v>279</v>
      </c>
      <c r="X2" s="183" t="s">
        <v>280</v>
      </c>
      <c r="Y2" s="183" t="s">
        <v>47</v>
      </c>
      <c r="Z2" s="183" t="s">
        <v>144</v>
      </c>
      <c r="AA2" s="183" t="s">
        <v>145</v>
      </c>
      <c r="AB2" s="183" t="s">
        <v>146</v>
      </c>
      <c r="AC2" s="183" t="s">
        <v>147</v>
      </c>
      <c r="AD2" s="183" t="s">
        <v>148</v>
      </c>
      <c r="AE2" s="183" t="s">
        <v>149</v>
      </c>
      <c r="AF2" s="183" t="s">
        <v>150</v>
      </c>
      <c r="AG2" s="183" t="s">
        <v>151</v>
      </c>
      <c r="AH2" s="183" t="s">
        <v>152</v>
      </c>
      <c r="AI2" s="183" t="s">
        <v>153</v>
      </c>
      <c r="AJ2" s="183" t="s">
        <v>154</v>
      </c>
      <c r="AK2" s="183" t="s">
        <v>155</v>
      </c>
      <c r="AL2" s="183" t="s">
        <v>156</v>
      </c>
      <c r="AM2" s="183" t="s">
        <v>157</v>
      </c>
      <c r="AN2" s="183" t="s">
        <v>158</v>
      </c>
      <c r="AO2" s="183" t="s">
        <v>159</v>
      </c>
      <c r="AP2" s="183" t="s">
        <v>160</v>
      </c>
      <c r="AQ2" s="183" t="s">
        <v>161</v>
      </c>
      <c r="AR2" s="183" t="s">
        <v>162</v>
      </c>
      <c r="AS2" s="183" t="s">
        <v>163</v>
      </c>
      <c r="AT2" s="183" t="s">
        <v>164</v>
      </c>
      <c r="AU2" s="183" t="s">
        <v>165</v>
      </c>
      <c r="AV2" s="183" t="s">
        <v>166</v>
      </c>
      <c r="AW2" s="183" t="s">
        <v>167</v>
      </c>
      <c r="AX2" s="183" t="s">
        <v>168</v>
      </c>
      <c r="AY2" s="183" t="s">
        <v>169</v>
      </c>
      <c r="AZ2" s="183" t="s">
        <v>170</v>
      </c>
      <c r="BA2" s="183" t="s">
        <v>171</v>
      </c>
      <c r="BB2" s="183" t="s">
        <v>172</v>
      </c>
      <c r="BC2" s="183" t="s">
        <v>173</v>
      </c>
      <c r="BD2" s="183" t="s">
        <v>175</v>
      </c>
      <c r="BE2" s="183" t="s">
        <v>176</v>
      </c>
      <c r="BF2" s="183" t="s">
        <v>177</v>
      </c>
      <c r="BG2" s="183" t="s">
        <v>178</v>
      </c>
      <c r="BH2" s="183" t="s">
        <v>179</v>
      </c>
      <c r="BI2" s="183" t="s">
        <v>180</v>
      </c>
      <c r="BJ2" s="183" t="s">
        <v>181</v>
      </c>
      <c r="BK2" s="183" t="s">
        <v>182</v>
      </c>
      <c r="BL2" s="183" t="s">
        <v>183</v>
      </c>
      <c r="BM2" s="183" t="s">
        <v>184</v>
      </c>
      <c r="BN2" s="183" t="s">
        <v>185</v>
      </c>
      <c r="BO2" s="183" t="s">
        <v>186</v>
      </c>
      <c r="BP2" s="183" t="s">
        <v>187</v>
      </c>
      <c r="BQ2" s="183" t="s">
        <v>188</v>
      </c>
      <c r="BR2" s="183" t="s">
        <v>189</v>
      </c>
      <c r="BS2" s="183" t="s">
        <v>190</v>
      </c>
      <c r="BT2" s="183" t="s">
        <v>191</v>
      </c>
      <c r="BU2" s="183" t="s">
        <v>192</v>
      </c>
      <c r="BV2" s="183" t="s">
        <v>193</v>
      </c>
      <c r="BW2" s="183" t="s">
        <v>194</v>
      </c>
    </row>
    <row r="3" spans="1:75">
      <c r="C3" s="179" t="s">
        <v>251</v>
      </c>
      <c r="D3" s="181">
        <f>'01.Definición de ámbito'!C9</f>
        <v>0</v>
      </c>
      <c r="E3" s="179" t="s">
        <v>28</v>
      </c>
      <c r="F3" s="181" t="str">
        <f>'02.Tecnologías'!C10</f>
        <v>Sí</v>
      </c>
      <c r="G3" s="181">
        <f>'02.Tecnologías'!K13</f>
        <v>0</v>
      </c>
      <c r="H3" s="181">
        <f>'02.Tecnologías'!L13</f>
        <v>0</v>
      </c>
      <c r="K3" s="187" t="s">
        <v>289</v>
      </c>
      <c r="L3" s="188">
        <f>'03.Muestra'!D47</f>
        <v>14</v>
      </c>
      <c r="M3" s="179"/>
      <c r="N3" s="51"/>
      <c r="O3" s="51"/>
      <c r="P3" s="51"/>
      <c r="T3" s="184">
        <f>'03.Muestra'!B8</f>
        <v>1</v>
      </c>
      <c r="U3" s="184" t="str">
        <f>'03.Muestra'!C8</f>
        <v>Ayuntamiento de Guadalajara</v>
      </c>
      <c r="V3" s="184" t="str">
        <f>'03.Muestra'!D8</f>
        <v>Página inicio</v>
      </c>
      <c r="W3" s="184" t="str">
        <f>'03.Muestra'!E8</f>
        <v>https://www.guadalajara.es/es/</v>
      </c>
      <c r="X3" s="184" t="str">
        <f>IF(LEFT('03.Muestra'!F8,3)="Ej.",0,'03.Muestra'!F8)</f>
        <v>Home</v>
      </c>
      <c r="Y3" s="184" t="str">
        <f>IF(LEFT('03.Muestra'!G8,3)="Ej.",0,'03.Muestra'!G8)</f>
        <v>Imágenes, listas, multimedia</v>
      </c>
      <c r="Z3" s="182" t="str">
        <f>RESULTADOS!D19</f>
        <v>Pasa</v>
      </c>
      <c r="AA3" s="182" t="str">
        <f>RESULTADOS!E19</f>
        <v>N/A</v>
      </c>
      <c r="AB3" s="182" t="str">
        <f>RESULTADOS!F19</f>
        <v>N/A</v>
      </c>
      <c r="AC3" s="182" t="str">
        <f>RESULTADOS!G19</f>
        <v>N/A</v>
      </c>
      <c r="AD3" s="182" t="str">
        <f>RESULTADOS!H19</f>
        <v>Pasa</v>
      </c>
      <c r="AE3" s="182" t="str">
        <f>RESULTADOS!I19</f>
        <v>Pasa</v>
      </c>
      <c r="AF3" s="182" t="str">
        <f>RESULTADOS!J19</f>
        <v>Pasa</v>
      </c>
      <c r="AG3" s="182" t="str">
        <f>RESULTADOS!K19</f>
        <v>Pasa</v>
      </c>
      <c r="AH3" s="182" t="str">
        <f>RESULTADOS!L19</f>
        <v>N/A</v>
      </c>
      <c r="AI3" s="182" t="str">
        <f>RESULTADOS!M19</f>
        <v>Pasa</v>
      </c>
      <c r="AJ3" s="182" t="str">
        <f>RESULTADOS!N19</f>
        <v>Pasa</v>
      </c>
      <c r="AK3" s="182" t="str">
        <f>RESULTADOS!O19</f>
        <v>Pasa</v>
      </c>
      <c r="AL3" s="182" t="str">
        <f>RESULTADOS!P19</f>
        <v>N/A</v>
      </c>
      <c r="AM3" s="182" t="str">
        <f>RESULTADOS!Q19</f>
        <v>Falla</v>
      </c>
      <c r="AN3" s="182" t="str">
        <f>RESULTADOS!R19</f>
        <v>Pasa</v>
      </c>
      <c r="AO3" s="182" t="str">
        <f>RESULTADOS!S19</f>
        <v>Pasa</v>
      </c>
      <c r="AP3" s="182" t="str">
        <f>RESULTADOS!T19</f>
        <v>Pasa</v>
      </c>
      <c r="AQ3" s="182" t="str">
        <f>RESULTADOS!U19</f>
        <v>Pasa</v>
      </c>
      <c r="AR3" s="182" t="str">
        <f>RESULTADOS!V19</f>
        <v>Pasa</v>
      </c>
      <c r="AS3" s="182" t="str">
        <f>RESULTADOS!W19</f>
        <v>N/A</v>
      </c>
      <c r="AT3" s="182" t="str">
        <f>RESULTADOS!X19</f>
        <v>N/A</v>
      </c>
      <c r="AU3" s="182" t="str">
        <f>RESULTADOS!Y19</f>
        <v>Pasa</v>
      </c>
      <c r="AV3" s="182" t="str">
        <f>RESULTADOS!Z19</f>
        <v>N/A</v>
      </c>
      <c r="AW3" s="182" t="str">
        <f>RESULTADOS!AA19</f>
        <v>Pasa</v>
      </c>
      <c r="AX3" s="182" t="str">
        <f>RESULTADOS!AB19</f>
        <v>Pasa</v>
      </c>
      <c r="AY3" s="182" t="str">
        <f>RESULTADOS!AC19</f>
        <v>Pasa</v>
      </c>
      <c r="AZ3" s="182" t="str">
        <f>RESULTADOS!AD19</f>
        <v>N/A</v>
      </c>
      <c r="BA3" s="182" t="str">
        <f>RESULTADOS!AE19</f>
        <v>Pasa</v>
      </c>
      <c r="BB3" s="182" t="str">
        <f>RESULTADOS!AF19</f>
        <v>Pasa</v>
      </c>
      <c r="BC3" s="182" t="str">
        <f>RESULTADOS!AG19</f>
        <v>Pasa</v>
      </c>
      <c r="BD3" s="182" t="str">
        <f>RESULTADOS!D60</f>
        <v>N/A</v>
      </c>
      <c r="BE3" s="182" t="str">
        <f>RESULTADOS!E60</f>
        <v>N/A</v>
      </c>
      <c r="BF3" s="182" t="str">
        <f>RESULTADOS!F60</f>
        <v>Pasa</v>
      </c>
      <c r="BG3" s="182" t="str">
        <f>RESULTADOS!G60</f>
        <v>N/A</v>
      </c>
      <c r="BH3" s="182" t="str">
        <f>RESULTADOS!H60</f>
        <v>Falla</v>
      </c>
      <c r="BI3" s="182" t="str">
        <f>RESULTADOS!I60</f>
        <v>Pasa</v>
      </c>
      <c r="BJ3" s="182" t="str">
        <f>RESULTADOS!J60</f>
        <v>Pasa</v>
      </c>
      <c r="BK3" s="182" t="str">
        <f>RESULTADOS!K60</f>
        <v>Pasa</v>
      </c>
      <c r="BL3" s="182" t="str">
        <f>RESULTADOS!L60</f>
        <v>Pasa</v>
      </c>
      <c r="BM3" s="182" t="str">
        <f>RESULTADOS!M60</f>
        <v>Pasa</v>
      </c>
      <c r="BN3" s="182" t="str">
        <f>RESULTADOS!N60</f>
        <v>N/A</v>
      </c>
      <c r="BO3" s="182" t="str">
        <f>RESULTADOS!O60</f>
        <v>Pasa</v>
      </c>
      <c r="BP3" s="182" t="str">
        <f>RESULTADOS!P60</f>
        <v>Pasa</v>
      </c>
      <c r="BQ3" s="182" t="str">
        <f>RESULTADOS!Q60</f>
        <v>Falla</v>
      </c>
      <c r="BR3" s="182" t="str">
        <f>RESULTADOS!R60</f>
        <v>Pasa</v>
      </c>
      <c r="BS3" s="182" t="str">
        <f>RESULTADOS!S60</f>
        <v>Pasa</v>
      </c>
      <c r="BT3" s="182" t="str">
        <f>RESULTADOS!T60</f>
        <v>Pasa</v>
      </c>
      <c r="BU3" s="182" t="str">
        <f>RESULTADOS!U60</f>
        <v>N/A</v>
      </c>
      <c r="BV3" s="182" t="str">
        <f>RESULTADOS!V60</f>
        <v>N/A</v>
      </c>
      <c r="BW3" s="182" t="str">
        <f>RESULTADOS!W60</f>
        <v>N/A</v>
      </c>
    </row>
    <row r="4" spans="1:75">
      <c r="C4" s="179" t="s">
        <v>252</v>
      </c>
      <c r="D4" s="181">
        <f>'01.Definición de ámbito'!C11</f>
        <v>0</v>
      </c>
      <c r="E4" s="179" t="s">
        <v>31</v>
      </c>
      <c r="F4" s="181" t="str">
        <f>'02.Tecnologías'!C11</f>
        <v>No</v>
      </c>
      <c r="G4" s="181">
        <f>'02.Tecnologías'!K14</f>
        <v>0</v>
      </c>
      <c r="H4" s="181">
        <f>'02.Tecnologías'!L14</f>
        <v>0</v>
      </c>
      <c r="K4" s="187" t="s">
        <v>290</v>
      </c>
      <c r="L4" s="188">
        <f>'03.Muestra'!D49</f>
        <v>6</v>
      </c>
      <c r="M4" s="179"/>
      <c r="N4" s="51"/>
      <c r="O4" s="51"/>
      <c r="P4" s="51"/>
      <c r="T4" s="184">
        <f>'03.Muestra'!B9</f>
        <v>2</v>
      </c>
      <c r="U4" s="184" t="str">
        <f>'03.Muestra'!C9</f>
        <v>Mapa web</v>
      </c>
      <c r="V4" s="184" t="str">
        <f>'03.Muestra'!D9</f>
        <v>Mapa web</v>
      </c>
      <c r="W4" s="184" t="str">
        <f>'03.Muestra'!E9</f>
        <v>https://www.guadalajara.es/es/mapa-web/</v>
      </c>
      <c r="X4" s="184" t="str">
        <f>'03.Muestra'!F9</f>
        <v>Home &gt; Mapa web</v>
      </c>
      <c r="Y4" s="184" t="str">
        <f>'03.Muestra'!G9</f>
        <v>Listas, multimedia</v>
      </c>
      <c r="Z4" s="182" t="str">
        <f>RESULTADOS!D20</f>
        <v>N/A</v>
      </c>
      <c r="AA4" s="182" t="str">
        <f>RESULTADOS!E20</f>
        <v>N/A</v>
      </c>
      <c r="AB4" s="182" t="str">
        <f>RESULTADOS!F20</f>
        <v>N/A</v>
      </c>
      <c r="AC4" s="182" t="str">
        <f>RESULTADOS!G20</f>
        <v>N/A</v>
      </c>
      <c r="AD4" s="182" t="str">
        <f>RESULTADOS!H20</f>
        <v>Pasa</v>
      </c>
      <c r="AE4" s="182" t="str">
        <f>RESULTADOS!I20</f>
        <v>Pasa</v>
      </c>
      <c r="AF4" s="182" t="str">
        <f>RESULTADOS!J20</f>
        <v>Pasa</v>
      </c>
      <c r="AG4" s="182" t="str">
        <f>RESULTADOS!K20</f>
        <v>Pasa</v>
      </c>
      <c r="AH4" s="182" t="str">
        <f>RESULTADOS!L20</f>
        <v>N/A</v>
      </c>
      <c r="AI4" s="182" t="str">
        <f>RESULTADOS!M20</f>
        <v>Pasa</v>
      </c>
      <c r="AJ4" s="182" t="str">
        <f>RESULTADOS!N20</f>
        <v>Pasa</v>
      </c>
      <c r="AK4" s="182" t="str">
        <f>RESULTADOS!O20</f>
        <v>Pasa</v>
      </c>
      <c r="AL4" s="182" t="str">
        <f>RESULTADOS!P20</f>
        <v>N/A</v>
      </c>
      <c r="AM4" s="182" t="str">
        <f>RESULTADOS!Q20</f>
        <v>N/A</v>
      </c>
      <c r="AN4" s="182" t="str">
        <f>RESULTADOS!R20</f>
        <v>Pasa</v>
      </c>
      <c r="AO4" s="182" t="str">
        <f>RESULTADOS!S20</f>
        <v>Pasa</v>
      </c>
      <c r="AP4" s="182" t="str">
        <f>RESULTADOS!T20</f>
        <v>Pasa</v>
      </c>
      <c r="AQ4" s="182" t="str">
        <f>RESULTADOS!U20</f>
        <v>Pasa</v>
      </c>
      <c r="AR4" s="182" t="str">
        <f>RESULTADOS!V20</f>
        <v>Pasa</v>
      </c>
      <c r="AS4" s="182" t="str">
        <f>RESULTADOS!W20</f>
        <v>N/A</v>
      </c>
      <c r="AT4" s="182" t="str">
        <f>RESULTADOS!X20</f>
        <v>N/A</v>
      </c>
      <c r="AU4" s="182" t="str">
        <f>RESULTADOS!Y20</f>
        <v>Pasa</v>
      </c>
      <c r="AV4" s="182" t="str">
        <f>RESULTADOS!Z20</f>
        <v>N/A</v>
      </c>
      <c r="AW4" s="182" t="str">
        <f>RESULTADOS!AA20</f>
        <v>Pasa</v>
      </c>
      <c r="AX4" s="182" t="str">
        <f>RESULTADOS!AB20</f>
        <v>Pasa</v>
      </c>
      <c r="AY4" s="182" t="str">
        <f>RESULTADOS!AC20</f>
        <v>Pasa</v>
      </c>
      <c r="AZ4" s="182" t="str">
        <f>RESULTADOS!AD20</f>
        <v>N/A</v>
      </c>
      <c r="BA4" s="182" t="str">
        <f>RESULTADOS!AE20</f>
        <v>Pasa</v>
      </c>
      <c r="BB4" s="182" t="str">
        <f>RESULTADOS!AF20</f>
        <v>Pasa</v>
      </c>
      <c r="BC4" s="182" t="str">
        <f>RESULTADOS!AG20</f>
        <v>Pasa</v>
      </c>
      <c r="BD4" s="182" t="str">
        <f>RESULTADOS!D61</f>
        <v>N/A</v>
      </c>
      <c r="BE4" s="182" t="str">
        <f>RESULTADOS!E61</f>
        <v>N/A</v>
      </c>
      <c r="BF4" s="182" t="str">
        <f>RESULTADOS!F61</f>
        <v>Pasa</v>
      </c>
      <c r="BG4" s="182" t="str">
        <f>RESULTADOS!G61</f>
        <v>N/A</v>
      </c>
      <c r="BH4" s="182" t="str">
        <f>RESULTADOS!H61</f>
        <v>Pasa</v>
      </c>
      <c r="BI4" s="182" t="str">
        <f>RESULTADOS!I61</f>
        <v>Pasa</v>
      </c>
      <c r="BJ4" s="182" t="str">
        <f>RESULTADOS!J61</f>
        <v>Pasa</v>
      </c>
      <c r="BK4" s="182" t="str">
        <f>RESULTADOS!K61</f>
        <v>Pasa</v>
      </c>
      <c r="BL4" s="182" t="str">
        <f>RESULTADOS!L61</f>
        <v>Pasa</v>
      </c>
      <c r="BM4" s="182" t="str">
        <f>RESULTADOS!M61</f>
        <v>Pasa</v>
      </c>
      <c r="BN4" s="182" t="str">
        <f>RESULTADOS!N61</f>
        <v>N/A</v>
      </c>
      <c r="BO4" s="182" t="str">
        <f>RESULTADOS!O61</f>
        <v>Pasa</v>
      </c>
      <c r="BP4" s="182" t="str">
        <f>RESULTADOS!P61</f>
        <v>Pasa</v>
      </c>
      <c r="BQ4" s="182" t="str">
        <f>RESULTADOS!Q61</f>
        <v>Falla</v>
      </c>
      <c r="BR4" s="182" t="str">
        <f>RESULTADOS!R61</f>
        <v>Pasa</v>
      </c>
      <c r="BS4" s="182" t="str">
        <f>RESULTADOS!S61</f>
        <v>Pasa</v>
      </c>
      <c r="BT4" s="182" t="str">
        <f>RESULTADOS!T61</f>
        <v>Pasa</v>
      </c>
      <c r="BU4" s="182" t="str">
        <f>RESULTADOS!U61</f>
        <v>N/A</v>
      </c>
      <c r="BV4" s="182" t="str">
        <f>RESULTADOS!V61</f>
        <v>N/A</v>
      </c>
      <c r="BW4" s="182" t="str">
        <f>RESULTADOS!W61</f>
        <v>N/A</v>
      </c>
    </row>
    <row r="5" spans="1:75">
      <c r="C5" s="179" t="s">
        <v>253</v>
      </c>
      <c r="D5" s="181">
        <f>'01.Definición de ámbito'!C13</f>
        <v>0</v>
      </c>
      <c r="E5" s="179" t="s">
        <v>34</v>
      </c>
      <c r="F5" s="181" t="str">
        <f>'02.Tecnologías'!C12</f>
        <v>Sí</v>
      </c>
      <c r="G5" s="181">
        <f>'02.Tecnologías'!K15</f>
        <v>0</v>
      </c>
      <c r="H5" s="181">
        <f>'02.Tecnologías'!L15</f>
        <v>0</v>
      </c>
      <c r="K5" s="187" t="s">
        <v>291</v>
      </c>
      <c r="L5" s="188" t="str">
        <f>'03.Muestra'!D52</f>
        <v>SI</v>
      </c>
      <c r="M5" s="179"/>
      <c r="N5" s="51"/>
      <c r="O5" s="51"/>
      <c r="P5" s="51"/>
      <c r="T5" s="184">
        <f>'03.Muestra'!B10</f>
        <v>3</v>
      </c>
      <c r="U5" s="184" t="str">
        <f>'03.Muestra'!C10</f>
        <v>Buzón ciudadano</v>
      </c>
      <c r="V5" s="184" t="str">
        <f>'03.Muestra'!D10</f>
        <v>Mecanismo de comunicación</v>
      </c>
      <c r="W5" s="184" t="str">
        <f>'03.Muestra'!E10</f>
        <v>https://www.guadalajara.es/es/ayuntamiento/participacion/buzon-ciudadano/</v>
      </c>
      <c r="X5" s="184" t="str">
        <f>'03.Muestra'!F10</f>
        <v>Home &gt; Ayuntamiento &gt; Participación &gt; Buzón ciudadano</v>
      </c>
      <c r="Y5" s="184" t="str">
        <f>'03.Muestra'!G10</f>
        <v>Formulario</v>
      </c>
      <c r="Z5" s="182" t="str">
        <f>RESULTADOS!D21</f>
        <v>Pasa</v>
      </c>
      <c r="AA5" s="182" t="str">
        <f>RESULTADOS!E21</f>
        <v>N/A</v>
      </c>
      <c r="AB5" s="182" t="str">
        <f>RESULTADOS!F21</f>
        <v>N/A</v>
      </c>
      <c r="AC5" s="182" t="str">
        <f>RESULTADOS!G21</f>
        <v>N/A</v>
      </c>
      <c r="AD5" s="182" t="str">
        <f>RESULTADOS!H21</f>
        <v>Pasa</v>
      </c>
      <c r="AE5" s="182" t="str">
        <f>RESULTADOS!I21</f>
        <v>Pasa</v>
      </c>
      <c r="AF5" s="182" t="str">
        <f>RESULTADOS!J21</f>
        <v>Pasa</v>
      </c>
      <c r="AG5" s="182" t="str">
        <f>RESULTADOS!K21</f>
        <v>Pasa</v>
      </c>
      <c r="AH5" s="182" t="str">
        <f>RESULTADOS!L21</f>
        <v>N/A</v>
      </c>
      <c r="AI5" s="182" t="str">
        <f>RESULTADOS!M21</f>
        <v>Pasa</v>
      </c>
      <c r="AJ5" s="182" t="str">
        <f>RESULTADOS!N21</f>
        <v>Pasa</v>
      </c>
      <c r="AK5" s="182" t="str">
        <f>RESULTADOS!O21</f>
        <v>Pasa</v>
      </c>
      <c r="AL5" s="182" t="str">
        <f>RESULTADOS!P21</f>
        <v>N/A</v>
      </c>
      <c r="AM5" s="182" t="str">
        <f>RESULTADOS!Q21</f>
        <v>N/A</v>
      </c>
      <c r="AN5" s="182" t="str">
        <f>RESULTADOS!R21</f>
        <v>Pasa</v>
      </c>
      <c r="AO5" s="182" t="str">
        <f>RESULTADOS!S21</f>
        <v>Pasa</v>
      </c>
      <c r="AP5" s="182" t="str">
        <f>RESULTADOS!T21</f>
        <v>Pasa</v>
      </c>
      <c r="AQ5" s="182" t="str">
        <f>RESULTADOS!U21</f>
        <v>Pasa</v>
      </c>
      <c r="AR5" s="182" t="str">
        <f>RESULTADOS!V21</f>
        <v>Pasa</v>
      </c>
      <c r="AS5" s="182" t="str">
        <f>RESULTADOS!W21</f>
        <v>N/A</v>
      </c>
      <c r="AT5" s="182" t="str">
        <f>RESULTADOS!X21</f>
        <v>N/A</v>
      </c>
      <c r="AU5" s="182" t="str">
        <f>RESULTADOS!Y21</f>
        <v>Pasa</v>
      </c>
      <c r="AV5" s="182" t="str">
        <f>RESULTADOS!Z21</f>
        <v>N/A</v>
      </c>
      <c r="AW5" s="182" t="str">
        <f>RESULTADOS!AA21</f>
        <v>Pasa</v>
      </c>
      <c r="AX5" s="182" t="str">
        <f>RESULTADOS!AB21</f>
        <v>Pasa</v>
      </c>
      <c r="AY5" s="182" t="str">
        <f>RESULTADOS!AC21</f>
        <v>Pasa</v>
      </c>
      <c r="AZ5" s="182" t="str">
        <f>RESULTADOS!AD21</f>
        <v>Pasa</v>
      </c>
      <c r="BA5" s="182" t="str">
        <f>RESULTADOS!AE21</f>
        <v>Pasa</v>
      </c>
      <c r="BB5" s="182" t="str">
        <f>RESULTADOS!AF21</f>
        <v>Pasa</v>
      </c>
      <c r="BC5" s="182" t="str">
        <f>RESULTADOS!AG21</f>
        <v>Pasa</v>
      </c>
      <c r="BD5" s="182" t="str">
        <f>RESULTADOS!D62</f>
        <v>N/A</v>
      </c>
      <c r="BE5" s="182" t="str">
        <f>RESULTADOS!E62</f>
        <v>N/A</v>
      </c>
      <c r="BF5" s="182" t="str">
        <f>RESULTADOS!F62</f>
        <v>Pasa</v>
      </c>
      <c r="BG5" s="182" t="str">
        <f>RESULTADOS!G62</f>
        <v>Pasa</v>
      </c>
      <c r="BH5" s="182" t="str">
        <f>RESULTADOS!H62</f>
        <v>Falla</v>
      </c>
      <c r="BI5" s="182" t="str">
        <f>RESULTADOS!I62</f>
        <v>Pasa</v>
      </c>
      <c r="BJ5" s="182" t="str">
        <f>RESULTADOS!J62</f>
        <v>Pasa</v>
      </c>
      <c r="BK5" s="182" t="str">
        <f>RESULTADOS!K62</f>
        <v>Pasa</v>
      </c>
      <c r="BL5" s="182" t="str">
        <f>RESULTADOS!L62</f>
        <v>Falla</v>
      </c>
      <c r="BM5" s="182" t="str">
        <f>RESULTADOS!M62</f>
        <v>Pasa</v>
      </c>
      <c r="BN5" s="182" t="str">
        <f>RESULTADOS!N62</f>
        <v>N/A</v>
      </c>
      <c r="BO5" s="182" t="str">
        <f>RESULTADOS!O62</f>
        <v>Pasa</v>
      </c>
      <c r="BP5" s="182" t="str">
        <f>RESULTADOS!P62</f>
        <v>Pasa</v>
      </c>
      <c r="BQ5" s="182" t="str">
        <f>RESULTADOS!Q62</f>
        <v>Falla</v>
      </c>
      <c r="BR5" s="182" t="str">
        <f>RESULTADOS!R62</f>
        <v>Pasa</v>
      </c>
      <c r="BS5" s="182" t="str">
        <f>RESULTADOS!S62</f>
        <v>Pasa</v>
      </c>
      <c r="BT5" s="182" t="str">
        <f>RESULTADOS!T62</f>
        <v>Pasa</v>
      </c>
      <c r="BU5" s="182" t="str">
        <f>RESULTADOS!U62</f>
        <v>Pasa</v>
      </c>
      <c r="BV5" s="182" t="str">
        <f>RESULTADOS!V62</f>
        <v>N/A</v>
      </c>
      <c r="BW5" s="182" t="str">
        <f>RESULTADOS!W62</f>
        <v>Pasa</v>
      </c>
    </row>
    <row r="6" spans="1:75">
      <c r="C6" s="179" t="s">
        <v>254</v>
      </c>
      <c r="D6" s="181" t="str">
        <f>'01.Definición de ámbito'!C17</f>
        <v>Ayuntamiento de Guadalajara</v>
      </c>
      <c r="E6" s="179" t="s">
        <v>39</v>
      </c>
      <c r="F6" s="181" t="str">
        <f>'02.Tecnologías'!C13</f>
        <v>Sí</v>
      </c>
      <c r="G6" s="181">
        <f>'02.Tecnologías'!K16</f>
        <v>0</v>
      </c>
      <c r="H6" s="181">
        <f>'02.Tecnologías'!L16</f>
        <v>0</v>
      </c>
      <c r="K6" s="179"/>
      <c r="L6" s="179"/>
      <c r="M6" s="179"/>
      <c r="N6" s="51"/>
      <c r="O6" s="51"/>
      <c r="P6" s="51"/>
      <c r="T6" s="184">
        <f>'03.Muestra'!B11</f>
        <v>4</v>
      </c>
      <c r="U6" s="184" t="str">
        <f>'03.Muestra'!C11</f>
        <v>Buscador</v>
      </c>
      <c r="V6" s="184" t="str">
        <f>'03.Muestra'!D11</f>
        <v>Búsqueda</v>
      </c>
      <c r="W6" s="184" t="str">
        <f>'03.Muestra'!E11</f>
        <v>https://www.guadalajara.es/es/buscadorGeneral.do</v>
      </c>
      <c r="X6" s="184" t="str">
        <f>'03.Muestra'!F11</f>
        <v>Home (escribir término en buscador y pulsar Enter o Buscar) &gt; Buscador</v>
      </c>
      <c r="Y6" s="184" t="str">
        <f>'03.Muestra'!G11</f>
        <v>Listas, multimedia</v>
      </c>
      <c r="Z6" s="182" t="str">
        <f>RESULTADOS!D22</f>
        <v>N/A</v>
      </c>
      <c r="AA6" s="182" t="str">
        <f>RESULTADOS!E22</f>
        <v>N/A</v>
      </c>
      <c r="AB6" s="182" t="str">
        <f>RESULTADOS!F22</f>
        <v>N/A</v>
      </c>
      <c r="AC6" s="182" t="str">
        <f>RESULTADOS!G22</f>
        <v>N/A</v>
      </c>
      <c r="AD6" s="182" t="str">
        <f>RESULTADOS!H22</f>
        <v>Pasa</v>
      </c>
      <c r="AE6" s="182" t="str">
        <f>RESULTADOS!I22</f>
        <v>Pasa</v>
      </c>
      <c r="AF6" s="182" t="str">
        <f>RESULTADOS!J22</f>
        <v>Pasa</v>
      </c>
      <c r="AG6" s="182" t="str">
        <f>RESULTADOS!K22</f>
        <v>Pasa</v>
      </c>
      <c r="AH6" s="182" t="str">
        <f>RESULTADOS!L22</f>
        <v>N/A</v>
      </c>
      <c r="AI6" s="182" t="str">
        <f>RESULTADOS!M22</f>
        <v>Pasa</v>
      </c>
      <c r="AJ6" s="182" t="str">
        <f>RESULTADOS!N22</f>
        <v>Pasa</v>
      </c>
      <c r="AK6" s="182" t="str">
        <f>RESULTADOS!O22</f>
        <v>Pasa</v>
      </c>
      <c r="AL6" s="182" t="str">
        <f>RESULTADOS!P22</f>
        <v>N/A</v>
      </c>
      <c r="AM6" s="182" t="str">
        <f>RESULTADOS!Q22</f>
        <v>N/A</v>
      </c>
      <c r="AN6" s="182" t="str">
        <f>RESULTADOS!R22</f>
        <v>Pasa</v>
      </c>
      <c r="AO6" s="182" t="str">
        <f>RESULTADOS!S22</f>
        <v>N/A</v>
      </c>
      <c r="AP6" s="182" t="str">
        <f>RESULTADOS!T22</f>
        <v>Pasa</v>
      </c>
      <c r="AQ6" s="182" t="str">
        <f>RESULTADOS!U22</f>
        <v>Pasa</v>
      </c>
      <c r="AR6" s="182" t="str">
        <f>RESULTADOS!V22</f>
        <v>Pasa</v>
      </c>
      <c r="AS6" s="182" t="str">
        <f>RESULTADOS!W22</f>
        <v>N/A</v>
      </c>
      <c r="AT6" s="182" t="str">
        <f>RESULTADOS!X22</f>
        <v>N/A</v>
      </c>
      <c r="AU6" s="182" t="str">
        <f>RESULTADOS!Y22</f>
        <v>Pasa</v>
      </c>
      <c r="AV6" s="182" t="str">
        <f>RESULTADOS!Z22</f>
        <v>N/A</v>
      </c>
      <c r="AW6" s="182" t="str">
        <f>RESULTADOS!AA22</f>
        <v>Pasa</v>
      </c>
      <c r="AX6" s="182" t="str">
        <f>RESULTADOS!AB22</f>
        <v>Pasa</v>
      </c>
      <c r="AY6" s="182" t="str">
        <f>RESULTADOS!AC22</f>
        <v>Pasa</v>
      </c>
      <c r="AZ6" s="182" t="str">
        <f>RESULTADOS!AD22</f>
        <v>N/A</v>
      </c>
      <c r="BA6" s="182" t="str">
        <f>RESULTADOS!AE22</f>
        <v>Pasa</v>
      </c>
      <c r="BB6" s="182" t="str">
        <f>RESULTADOS!AF22</f>
        <v>Pasa</v>
      </c>
      <c r="BC6" s="182" t="str">
        <f>RESULTADOS!AG22</f>
        <v>Pasa</v>
      </c>
      <c r="BD6" s="182" t="str">
        <f>RESULTADOS!D63</f>
        <v>N/A</v>
      </c>
      <c r="BE6" s="182" t="str">
        <f>RESULTADOS!E63</f>
        <v>N/A</v>
      </c>
      <c r="BF6" s="182" t="str">
        <f>RESULTADOS!F63</f>
        <v>Pasa</v>
      </c>
      <c r="BG6" s="182" t="str">
        <f>RESULTADOS!G63</f>
        <v>Pasa</v>
      </c>
      <c r="BH6" s="182" t="str">
        <f>RESULTADOS!H63</f>
        <v>Pasa</v>
      </c>
      <c r="BI6" s="182" t="str">
        <f>RESULTADOS!I63</f>
        <v>Pasa</v>
      </c>
      <c r="BJ6" s="182" t="str">
        <f>RESULTADOS!J63</f>
        <v>Pasa</v>
      </c>
      <c r="BK6" s="182" t="str">
        <f>RESULTADOS!K63</f>
        <v>Pasa</v>
      </c>
      <c r="BL6" s="182" t="str">
        <f>RESULTADOS!L63</f>
        <v>Pasa</v>
      </c>
      <c r="BM6" s="182" t="str">
        <f>RESULTADOS!M63</f>
        <v>Pasa</v>
      </c>
      <c r="BN6" s="182" t="str">
        <f>RESULTADOS!N63</f>
        <v>N/A</v>
      </c>
      <c r="BO6" s="182" t="str">
        <f>RESULTADOS!O63</f>
        <v>Pasa</v>
      </c>
      <c r="BP6" s="182" t="str">
        <f>RESULTADOS!P63</f>
        <v>Pasa</v>
      </c>
      <c r="BQ6" s="182" t="str">
        <f>RESULTADOS!Q63</f>
        <v>Falla</v>
      </c>
      <c r="BR6" s="182" t="str">
        <f>RESULTADOS!R63</f>
        <v>Pasa</v>
      </c>
      <c r="BS6" s="182" t="str">
        <f>RESULTADOS!S63</f>
        <v>Pasa</v>
      </c>
      <c r="BT6" s="182" t="str">
        <f>RESULTADOS!T63</f>
        <v>Pasa</v>
      </c>
      <c r="BU6" s="182" t="str">
        <f>RESULTADOS!U63</f>
        <v>N/A</v>
      </c>
      <c r="BV6" s="182" t="str">
        <f>RESULTADOS!V63</f>
        <v>N/A</v>
      </c>
      <c r="BW6" s="182" t="str">
        <f>RESULTADOS!W63</f>
        <v>Pasa</v>
      </c>
    </row>
    <row r="7" spans="1:75">
      <c r="C7" s="179" t="s">
        <v>255</v>
      </c>
      <c r="D7" s="181" t="str">
        <f>'01.Definición de ámbito'!C19</f>
        <v>https://www.guadalajara.es/es/</v>
      </c>
      <c r="E7" s="179" t="s">
        <v>26</v>
      </c>
      <c r="F7" s="181" t="str">
        <f>'02.Tecnologías'!F9</f>
        <v>No</v>
      </c>
      <c r="G7" s="181">
        <f>'02.Tecnologías'!K17</f>
        <v>0</v>
      </c>
      <c r="H7" s="181">
        <f>'02.Tecnologías'!L17</f>
        <v>0</v>
      </c>
      <c r="K7" s="179"/>
      <c r="L7" s="179"/>
      <c r="M7" s="179"/>
      <c r="N7" s="51"/>
      <c r="O7" s="51"/>
      <c r="P7" s="51"/>
      <c r="T7" s="184">
        <f>'03.Muestra'!B12</f>
        <v>5</v>
      </c>
      <c r="U7" s="184" t="str">
        <f>'03.Muestra'!C12</f>
        <v>Accesibilidad</v>
      </c>
      <c r="V7" s="184" t="str">
        <f>'03.Muestra'!D12</f>
        <v>Declaración accesibilidad</v>
      </c>
      <c r="W7" s="184" t="str">
        <f>'03.Muestra'!E12</f>
        <v>https://www.guadalajara.es/es/accesibilidad/</v>
      </c>
      <c r="X7" s="184" t="str">
        <f>'03.Muestra'!F12</f>
        <v>Home &gt; Accesibilidad</v>
      </c>
      <c r="Y7" s="184" t="str">
        <f>'03.Muestra'!G12</f>
        <v>Listas</v>
      </c>
      <c r="Z7" s="182" t="str">
        <f>RESULTADOS!D23</f>
        <v>Pasa</v>
      </c>
      <c r="AA7" s="182" t="str">
        <f>RESULTADOS!E23</f>
        <v>N/A</v>
      </c>
      <c r="AB7" s="182" t="str">
        <f>RESULTADOS!F23</f>
        <v>N/A</v>
      </c>
      <c r="AC7" s="182" t="str">
        <f>RESULTADOS!G23</f>
        <v>N/A</v>
      </c>
      <c r="AD7" s="182" t="str">
        <f>RESULTADOS!H23</f>
        <v>Pasa</v>
      </c>
      <c r="AE7" s="182" t="str">
        <f>RESULTADOS!I23</f>
        <v>Pasa</v>
      </c>
      <c r="AF7" s="182" t="str">
        <f>RESULTADOS!J23</f>
        <v>Pasa</v>
      </c>
      <c r="AG7" s="182" t="str">
        <f>RESULTADOS!K23</f>
        <v>Pasa</v>
      </c>
      <c r="AH7" s="182" t="str">
        <f>RESULTADOS!L23</f>
        <v>N/A</v>
      </c>
      <c r="AI7" s="182" t="str">
        <f>RESULTADOS!M23</f>
        <v>Pasa</v>
      </c>
      <c r="AJ7" s="182" t="str">
        <f>RESULTADOS!N23</f>
        <v>Pasa</v>
      </c>
      <c r="AK7" s="182" t="str">
        <f>RESULTADOS!O23</f>
        <v>Pasa</v>
      </c>
      <c r="AL7" s="182" t="str">
        <f>RESULTADOS!P23</f>
        <v>N/A</v>
      </c>
      <c r="AM7" s="182" t="str">
        <f>RESULTADOS!Q23</f>
        <v>N/A</v>
      </c>
      <c r="AN7" s="182" t="str">
        <f>RESULTADOS!R23</f>
        <v>Pasa</v>
      </c>
      <c r="AO7" s="182" t="str">
        <f>RESULTADOS!S23</f>
        <v>Pasa</v>
      </c>
      <c r="AP7" s="182" t="str">
        <f>RESULTADOS!T23</f>
        <v>Pasa</v>
      </c>
      <c r="AQ7" s="182" t="str">
        <f>RESULTADOS!U23</f>
        <v>Pasa</v>
      </c>
      <c r="AR7" s="182" t="str">
        <f>RESULTADOS!V23</f>
        <v>Pasa</v>
      </c>
      <c r="AS7" s="182" t="str">
        <f>RESULTADOS!W23</f>
        <v>N/A</v>
      </c>
      <c r="AT7" s="182" t="str">
        <f>RESULTADOS!X23</f>
        <v>N/A</v>
      </c>
      <c r="AU7" s="182" t="str">
        <f>RESULTADOS!Y23</f>
        <v>Pasa</v>
      </c>
      <c r="AV7" s="182" t="str">
        <f>RESULTADOS!Z23</f>
        <v>N/A</v>
      </c>
      <c r="AW7" s="182" t="str">
        <f>RESULTADOS!AA23</f>
        <v>Pasa</v>
      </c>
      <c r="AX7" s="182" t="str">
        <f>RESULTADOS!AB23</f>
        <v>Pasa</v>
      </c>
      <c r="AY7" s="182" t="str">
        <f>RESULTADOS!AC23</f>
        <v>Pasa</v>
      </c>
      <c r="AZ7" s="182" t="str">
        <f>RESULTADOS!AD23</f>
        <v>N/A</v>
      </c>
      <c r="BA7" s="182" t="str">
        <f>RESULTADOS!AE23</f>
        <v>Pasa</v>
      </c>
      <c r="BB7" s="182" t="str">
        <f>RESULTADOS!AF23</f>
        <v>Pasa</v>
      </c>
      <c r="BC7" s="182" t="str">
        <f>RESULTADOS!AG23</f>
        <v>Pasa</v>
      </c>
      <c r="BD7" s="182" t="str">
        <f>RESULTADOS!D64</f>
        <v>N/A</v>
      </c>
      <c r="BE7" s="182" t="str">
        <f>RESULTADOS!E64</f>
        <v>N/A</v>
      </c>
      <c r="BF7" s="182" t="str">
        <f>RESULTADOS!F64</f>
        <v>Pasa</v>
      </c>
      <c r="BG7" s="182" t="str">
        <f>RESULTADOS!G64</f>
        <v>N/A</v>
      </c>
      <c r="BH7" s="182" t="str">
        <f>RESULTADOS!H64</f>
        <v>Pasa</v>
      </c>
      <c r="BI7" s="182" t="str">
        <f>RESULTADOS!I64</f>
        <v>Pasa</v>
      </c>
      <c r="BJ7" s="182" t="str">
        <f>RESULTADOS!J64</f>
        <v>Pasa</v>
      </c>
      <c r="BK7" s="182" t="str">
        <f>RESULTADOS!K64</f>
        <v>Pasa</v>
      </c>
      <c r="BL7" s="182" t="str">
        <f>RESULTADOS!L64</f>
        <v>Pasa</v>
      </c>
      <c r="BM7" s="182" t="str">
        <f>RESULTADOS!M64</f>
        <v>Pasa</v>
      </c>
      <c r="BN7" s="182" t="str">
        <f>RESULTADOS!N64</f>
        <v>N/A</v>
      </c>
      <c r="BO7" s="182" t="str">
        <f>RESULTADOS!O64</f>
        <v>Pasa</v>
      </c>
      <c r="BP7" s="182" t="str">
        <f>RESULTADOS!P64</f>
        <v>Pasa</v>
      </c>
      <c r="BQ7" s="182" t="str">
        <f>RESULTADOS!Q64</f>
        <v>Falla</v>
      </c>
      <c r="BR7" s="182" t="str">
        <f>RESULTADOS!R64</f>
        <v>Pasa</v>
      </c>
      <c r="BS7" s="182" t="str">
        <f>RESULTADOS!S64</f>
        <v>Pasa</v>
      </c>
      <c r="BT7" s="182" t="str">
        <f>RESULTADOS!T64</f>
        <v>Pasa</v>
      </c>
      <c r="BU7" s="182" t="str">
        <f>RESULTADOS!U64</f>
        <v>N/A</v>
      </c>
      <c r="BV7" s="182" t="str">
        <f>RESULTADOS!V64</f>
        <v>N/A</v>
      </c>
      <c r="BW7" s="182" t="str">
        <f>RESULTADOS!W64</f>
        <v>N/A</v>
      </c>
    </row>
    <row r="8" spans="1:75">
      <c r="C8" s="179" t="s">
        <v>256</v>
      </c>
      <c r="D8" s="181" t="str">
        <f>'01.Definición de ámbito'!C21</f>
        <v>registro@aytoguadalajara.es</v>
      </c>
      <c r="E8" s="179" t="s">
        <v>29</v>
      </c>
      <c r="F8" s="181" t="str">
        <f>'02.Tecnologías'!F10</f>
        <v>No</v>
      </c>
      <c r="G8" s="181">
        <f>'02.Tecnologías'!K18</f>
        <v>0</v>
      </c>
      <c r="H8" s="181">
        <f>'02.Tecnologías'!L18</f>
        <v>0</v>
      </c>
      <c r="K8" s="179"/>
      <c r="L8" s="179"/>
      <c r="M8" s="179"/>
      <c r="N8" s="51"/>
      <c r="O8" s="51"/>
      <c r="P8" s="51"/>
      <c r="T8" s="184">
        <f>'03.Muestra'!B13</f>
        <v>6</v>
      </c>
      <c r="U8" s="184" t="str">
        <f>'03.Muestra'!C13</f>
        <v>Documento legal</v>
      </c>
      <c r="V8" s="184" t="str">
        <f>'03.Muestra'!D13</f>
        <v>Legal</v>
      </c>
      <c r="W8" s="184" t="str">
        <f>'03.Muestra'!E13</f>
        <v>https://www.guadalajara.es/es/documento-legal/</v>
      </c>
      <c r="X8" s="184" t="str">
        <f>'03.Muestra'!F13</f>
        <v>Home &gt; Documento legal</v>
      </c>
      <c r="Y8" s="184" t="str">
        <f>'03.Muestra'!G13</f>
        <v>Lista ordenada</v>
      </c>
      <c r="Z8" s="182" t="str">
        <f>RESULTADOS!D24</f>
        <v>N/A</v>
      </c>
      <c r="AA8" s="182" t="str">
        <f>RESULTADOS!E24</f>
        <v>N/A</v>
      </c>
      <c r="AB8" s="182" t="str">
        <f>RESULTADOS!F24</f>
        <v>N/A</v>
      </c>
      <c r="AC8" s="182" t="str">
        <f>RESULTADOS!G24</f>
        <v>N/A</v>
      </c>
      <c r="AD8" s="182" t="str">
        <f>RESULTADOS!H24</f>
        <v>Pasa</v>
      </c>
      <c r="AE8" s="182" t="str">
        <f>RESULTADOS!I24</f>
        <v>Pasa</v>
      </c>
      <c r="AF8" s="182" t="str">
        <f>RESULTADOS!J24</f>
        <v>Pasa</v>
      </c>
      <c r="AG8" s="182" t="str">
        <f>RESULTADOS!K24</f>
        <v>Pasa</v>
      </c>
      <c r="AH8" s="182" t="str">
        <f>RESULTADOS!L24</f>
        <v>N/A</v>
      </c>
      <c r="AI8" s="182" t="str">
        <f>RESULTADOS!M24</f>
        <v>Pasa</v>
      </c>
      <c r="AJ8" s="182" t="str">
        <f>RESULTADOS!N24</f>
        <v>Pasa</v>
      </c>
      <c r="AK8" s="182" t="str">
        <f>RESULTADOS!O24</f>
        <v>Pasa</v>
      </c>
      <c r="AL8" s="182" t="str">
        <f>RESULTADOS!P24</f>
        <v>N/A</v>
      </c>
      <c r="AM8" s="182" t="str">
        <f>RESULTADOS!Q24</f>
        <v>N/A</v>
      </c>
      <c r="AN8" s="182" t="str">
        <f>RESULTADOS!R24</f>
        <v>Pasa</v>
      </c>
      <c r="AO8" s="182" t="str">
        <f>RESULTADOS!S24</f>
        <v>Pasa</v>
      </c>
      <c r="AP8" s="182" t="str">
        <f>RESULTADOS!T24</f>
        <v>Pasa</v>
      </c>
      <c r="AQ8" s="182" t="str">
        <f>RESULTADOS!U24</f>
        <v>Pasa</v>
      </c>
      <c r="AR8" s="182" t="str">
        <f>RESULTADOS!V24</f>
        <v>Pasa</v>
      </c>
      <c r="AS8" s="182" t="str">
        <f>RESULTADOS!W24</f>
        <v>N/A</v>
      </c>
      <c r="AT8" s="182" t="str">
        <f>RESULTADOS!X24</f>
        <v>N/A</v>
      </c>
      <c r="AU8" s="182" t="str">
        <f>RESULTADOS!Y24</f>
        <v>N/A</v>
      </c>
      <c r="AV8" s="182" t="str">
        <f>RESULTADOS!Z24</f>
        <v>N/A</v>
      </c>
      <c r="AW8" s="182" t="str">
        <f>RESULTADOS!AA24</f>
        <v>Pasa</v>
      </c>
      <c r="AX8" s="182" t="str">
        <f>RESULTADOS!AB24</f>
        <v>Pasa</v>
      </c>
      <c r="AY8" s="182" t="str">
        <f>RESULTADOS!AC24</f>
        <v>Pasa</v>
      </c>
      <c r="AZ8" s="182" t="str">
        <f>RESULTADOS!AD24</f>
        <v>N/A</v>
      </c>
      <c r="BA8" s="182" t="str">
        <f>RESULTADOS!AE24</f>
        <v>Pasa</v>
      </c>
      <c r="BB8" s="182" t="str">
        <f>RESULTADOS!AF24</f>
        <v>Pasa</v>
      </c>
      <c r="BC8" s="182" t="str">
        <f>RESULTADOS!AG24</f>
        <v>Pasa</v>
      </c>
      <c r="BD8" s="182" t="str">
        <f>RESULTADOS!D65</f>
        <v>N/A</v>
      </c>
      <c r="BE8" s="182" t="str">
        <f>RESULTADOS!E65</f>
        <v>N/A</v>
      </c>
      <c r="BF8" s="182" t="str">
        <f>RESULTADOS!F65</f>
        <v>Pasa</v>
      </c>
      <c r="BG8" s="182" t="str">
        <f>RESULTADOS!G65</f>
        <v>N/A</v>
      </c>
      <c r="BH8" s="182" t="str">
        <f>RESULTADOS!H65</f>
        <v>Pasa</v>
      </c>
      <c r="BI8" s="182" t="str">
        <f>RESULTADOS!I65</f>
        <v>Pasa</v>
      </c>
      <c r="BJ8" s="182" t="str">
        <f>RESULTADOS!J65</f>
        <v>Pasa</v>
      </c>
      <c r="BK8" s="182" t="str">
        <f>RESULTADOS!K65</f>
        <v>Pasa</v>
      </c>
      <c r="BL8" s="182" t="str">
        <f>RESULTADOS!L65</f>
        <v>Pasa</v>
      </c>
      <c r="BM8" s="182" t="str">
        <f>RESULTADOS!M65</f>
        <v>Pasa</v>
      </c>
      <c r="BN8" s="182" t="str">
        <f>RESULTADOS!N65</f>
        <v>N/A</v>
      </c>
      <c r="BO8" s="182" t="str">
        <f>RESULTADOS!O65</f>
        <v>Pasa</v>
      </c>
      <c r="BP8" s="182" t="str">
        <f>RESULTADOS!P65</f>
        <v>Pasa</v>
      </c>
      <c r="BQ8" s="182" t="str">
        <f>RESULTADOS!Q65</f>
        <v>Falla</v>
      </c>
      <c r="BR8" s="182" t="str">
        <f>RESULTADOS!R65</f>
        <v>Pasa</v>
      </c>
      <c r="BS8" s="182" t="str">
        <f>RESULTADOS!S65</f>
        <v>Pasa</v>
      </c>
      <c r="BT8" s="182" t="str">
        <f>RESULTADOS!T65</f>
        <v>Pasa</v>
      </c>
      <c r="BU8" s="182" t="str">
        <f>RESULTADOS!U65</f>
        <v>N/A</v>
      </c>
      <c r="BV8" s="182" t="str">
        <f>RESULTADOS!V65</f>
        <v>N/A</v>
      </c>
      <c r="BW8" s="182" t="str">
        <f>RESULTADOS!W65</f>
        <v>N/A</v>
      </c>
    </row>
    <row r="9" spans="1:75">
      <c r="C9" s="179" t="s">
        <v>257</v>
      </c>
      <c r="D9" s="181" t="str">
        <f>'01.Definición de ámbito'!C25</f>
        <v>Mayoritariamente estático</v>
      </c>
      <c r="E9" s="179" t="s">
        <v>32</v>
      </c>
      <c r="F9" s="181" t="str">
        <f>'02.Tecnologías'!F11</f>
        <v>No</v>
      </c>
      <c r="G9" s="181">
        <f>'02.Tecnologías'!K19</f>
        <v>0</v>
      </c>
      <c r="H9" s="181">
        <f>'02.Tecnologías'!L19</f>
        <v>0</v>
      </c>
      <c r="K9" s="179"/>
      <c r="L9" s="179"/>
      <c r="M9" s="179"/>
      <c r="N9" s="51"/>
      <c r="O9" s="51"/>
      <c r="P9" s="51"/>
      <c r="T9" s="184">
        <f>'03.Muestra'!B14</f>
        <v>7</v>
      </c>
      <c r="U9" s="184" t="str">
        <f>'03.Muestra'!C14</f>
        <v>Administración</v>
      </c>
      <c r="V9" s="184" t="str">
        <f>'03.Muestra'!D14</f>
        <v>Contacto</v>
      </c>
      <c r="W9" s="184" t="str">
        <f>'03.Muestra'!E14</f>
        <v>https://www.guadalajara.es/es/ayuntamiento/administracion/</v>
      </c>
      <c r="X9" s="184" t="str">
        <f>'03.Muestra'!F14</f>
        <v>Home &gt; Ayuntamiento &gt; Administración</v>
      </c>
      <c r="Y9" s="184" t="str">
        <f>'03.Muestra'!G14</f>
        <v>Listas</v>
      </c>
      <c r="Z9" s="182" t="str">
        <f>RESULTADOS!D25</f>
        <v>Pasa</v>
      </c>
      <c r="AA9" s="182" t="str">
        <f>RESULTADOS!E25</f>
        <v>N/A</v>
      </c>
      <c r="AB9" s="182" t="str">
        <f>RESULTADOS!F25</f>
        <v>N/A</v>
      </c>
      <c r="AC9" s="182" t="str">
        <f>RESULTADOS!G25</f>
        <v>N/A</v>
      </c>
      <c r="AD9" s="182" t="str">
        <f>RESULTADOS!H25</f>
        <v>Pasa</v>
      </c>
      <c r="AE9" s="182" t="str">
        <f>RESULTADOS!I25</f>
        <v>Pasa</v>
      </c>
      <c r="AF9" s="182" t="str">
        <f>RESULTADOS!J25</f>
        <v>Pasa</v>
      </c>
      <c r="AG9" s="182" t="str">
        <f>RESULTADOS!K25</f>
        <v>Pasa</v>
      </c>
      <c r="AH9" s="182" t="str">
        <f>RESULTADOS!L25</f>
        <v>N/A</v>
      </c>
      <c r="AI9" s="182" t="str">
        <f>RESULTADOS!M25</f>
        <v>Pasa</v>
      </c>
      <c r="AJ9" s="182" t="str">
        <f>RESULTADOS!N25</f>
        <v>Pasa</v>
      </c>
      <c r="AK9" s="182" t="str">
        <f>RESULTADOS!O25</f>
        <v>Pasa</v>
      </c>
      <c r="AL9" s="182" t="str">
        <f>RESULTADOS!P25</f>
        <v>N/A</v>
      </c>
      <c r="AM9" s="182" t="str">
        <f>RESULTADOS!Q25</f>
        <v>N/A</v>
      </c>
      <c r="AN9" s="182" t="str">
        <f>RESULTADOS!R25</f>
        <v>Pasa</v>
      </c>
      <c r="AO9" s="182" t="str">
        <f>RESULTADOS!S25</f>
        <v>Pasa</v>
      </c>
      <c r="AP9" s="182" t="str">
        <f>RESULTADOS!T25</f>
        <v>Pasa</v>
      </c>
      <c r="AQ9" s="182" t="str">
        <f>RESULTADOS!U25</f>
        <v>Pasa</v>
      </c>
      <c r="AR9" s="182" t="str">
        <f>RESULTADOS!V25</f>
        <v>Pasa</v>
      </c>
      <c r="AS9" s="182" t="str">
        <f>RESULTADOS!W25</f>
        <v>N/A</v>
      </c>
      <c r="AT9" s="182" t="str">
        <f>RESULTADOS!X25</f>
        <v>N/A</v>
      </c>
      <c r="AU9" s="182" t="str">
        <f>RESULTADOS!Y25</f>
        <v>N/A</v>
      </c>
      <c r="AV9" s="182" t="str">
        <f>RESULTADOS!Z25</f>
        <v>N/A</v>
      </c>
      <c r="AW9" s="182" t="str">
        <f>RESULTADOS!AA25</f>
        <v>Pasa</v>
      </c>
      <c r="AX9" s="182" t="str">
        <f>RESULTADOS!AB25</f>
        <v>Pasa</v>
      </c>
      <c r="AY9" s="182" t="str">
        <f>RESULTADOS!AC25</f>
        <v>Pasa</v>
      </c>
      <c r="AZ9" s="182" t="str">
        <f>RESULTADOS!AD25</f>
        <v>N/A</v>
      </c>
      <c r="BA9" s="182" t="str">
        <f>RESULTADOS!AE25</f>
        <v>Pasa</v>
      </c>
      <c r="BB9" s="182" t="str">
        <f>RESULTADOS!AF25</f>
        <v>Pasa</v>
      </c>
      <c r="BC9" s="182" t="str">
        <f>RESULTADOS!AG25</f>
        <v>Pasa</v>
      </c>
      <c r="BD9" s="182" t="str">
        <f>RESULTADOS!D66</f>
        <v>N/A</v>
      </c>
      <c r="BE9" s="182" t="str">
        <f>RESULTADOS!E66</f>
        <v>N/A</v>
      </c>
      <c r="BF9" s="182" t="str">
        <f>RESULTADOS!F66</f>
        <v>Pasa</v>
      </c>
      <c r="BG9" s="182" t="str">
        <f>RESULTADOS!G66</f>
        <v>N/A</v>
      </c>
      <c r="BH9" s="182" t="str">
        <f>RESULTADOS!H66</f>
        <v>Pasa</v>
      </c>
      <c r="BI9" s="182" t="str">
        <f>RESULTADOS!I66</f>
        <v>Pasa</v>
      </c>
      <c r="BJ9" s="182" t="str">
        <f>RESULTADOS!J66</f>
        <v>Pasa</v>
      </c>
      <c r="BK9" s="182" t="str">
        <f>RESULTADOS!K66</f>
        <v>Pasa</v>
      </c>
      <c r="BL9" s="182" t="str">
        <f>RESULTADOS!L66</f>
        <v>Pasa</v>
      </c>
      <c r="BM9" s="182" t="str">
        <f>RESULTADOS!M66</f>
        <v>Pasa</v>
      </c>
      <c r="BN9" s="182" t="str">
        <f>RESULTADOS!N66</f>
        <v>N/A</v>
      </c>
      <c r="BO9" s="182" t="str">
        <f>RESULTADOS!O66</f>
        <v>Pasa</v>
      </c>
      <c r="BP9" s="182" t="str">
        <f>RESULTADOS!P66</f>
        <v>Pasa</v>
      </c>
      <c r="BQ9" s="182" t="str">
        <f>RESULTADOS!Q66</f>
        <v>Falla</v>
      </c>
      <c r="BR9" s="182" t="str">
        <f>RESULTADOS!R66</f>
        <v>Pasa</v>
      </c>
      <c r="BS9" s="182" t="str">
        <f>RESULTADOS!S66</f>
        <v>Pasa</v>
      </c>
      <c r="BT9" s="182" t="str">
        <f>RESULTADOS!T66</f>
        <v>Pasa</v>
      </c>
      <c r="BU9" s="182" t="str">
        <f>RESULTADOS!U66</f>
        <v>N/A</v>
      </c>
      <c r="BV9" s="182" t="str">
        <f>RESULTADOS!V66</f>
        <v>N/A</v>
      </c>
      <c r="BW9" s="182" t="str">
        <f>RESULTADOS!W66</f>
        <v>N/A</v>
      </c>
    </row>
    <row r="10" spans="1:75">
      <c r="C10" s="179" t="s">
        <v>258</v>
      </c>
      <c r="D10" s="181" t="str">
        <f>'01.Definición de ámbito'!C27</f>
        <v>Ayuntamiento de Guadalajara</v>
      </c>
      <c r="E10" s="179" t="s">
        <v>35</v>
      </c>
      <c r="F10" s="181" t="str">
        <f>'02.Tecnologías'!F12</f>
        <v>No</v>
      </c>
      <c r="G10" s="181">
        <f>'02.Tecnologías'!K20</f>
        <v>0</v>
      </c>
      <c r="H10" s="181">
        <f>'02.Tecnologías'!L20</f>
        <v>0</v>
      </c>
      <c r="K10" s="179" t="s">
        <v>292</v>
      </c>
      <c r="L10" s="179"/>
      <c r="M10" s="179"/>
      <c r="N10" s="51"/>
      <c r="O10" s="51"/>
      <c r="P10" s="51"/>
      <c r="T10" s="184">
        <f>'03.Muestra'!B15</f>
        <v>8</v>
      </c>
      <c r="U10" s="184" t="str">
        <f>'03.Muestra'!C15</f>
        <v>Sede electrónica</v>
      </c>
      <c r="V10" s="184" t="str">
        <f>'03.Muestra'!D15</f>
        <v>Servicio / Proceso</v>
      </c>
      <c r="W10" s="184" t="str">
        <f>'03.Muestra'!E15</f>
        <v>https://www.guadalajara.es/es/tramites/sede-electronica</v>
      </c>
      <c r="X10" s="184" t="str">
        <f>'03.Muestra'!F15</f>
        <v>Home &gt; Trámites &gt; Sede electrónica</v>
      </c>
      <c r="Y10" s="184" t="str">
        <f>'03.Muestra'!G15</f>
        <v>Listas, multimedia, formulario</v>
      </c>
      <c r="Z10" s="182" t="str">
        <f>RESULTADOS!D26</f>
        <v>N/A</v>
      </c>
      <c r="AA10" s="182" t="str">
        <f>RESULTADOS!E26</f>
        <v>N/A</v>
      </c>
      <c r="AB10" s="182" t="str">
        <f>RESULTADOS!F26</f>
        <v>N/A</v>
      </c>
      <c r="AC10" s="182" t="str">
        <f>RESULTADOS!G26</f>
        <v>N/A</v>
      </c>
      <c r="AD10" s="182" t="str">
        <f>RESULTADOS!H26</f>
        <v>Pasa</v>
      </c>
      <c r="AE10" s="182" t="str">
        <f>RESULTADOS!I26</f>
        <v>Pasa</v>
      </c>
      <c r="AF10" s="182" t="str">
        <f>RESULTADOS!J26</f>
        <v>Pasa</v>
      </c>
      <c r="AG10" s="182" t="str">
        <f>RESULTADOS!K26</f>
        <v>Pasa</v>
      </c>
      <c r="AH10" s="182" t="str">
        <f>RESULTADOS!L26</f>
        <v>N/A</v>
      </c>
      <c r="AI10" s="182" t="str">
        <f>RESULTADOS!M26</f>
        <v>Pasa</v>
      </c>
      <c r="AJ10" s="182" t="str">
        <f>RESULTADOS!N26</f>
        <v>Pasa</v>
      </c>
      <c r="AK10" s="182" t="str">
        <f>RESULTADOS!O26</f>
        <v>Pasa</v>
      </c>
      <c r="AL10" s="182" t="str">
        <f>RESULTADOS!P26</f>
        <v>N/A</v>
      </c>
      <c r="AM10" s="182" t="str">
        <f>RESULTADOS!Q26</f>
        <v>N/A</v>
      </c>
      <c r="AN10" s="182" t="str">
        <f>RESULTADOS!R26</f>
        <v>Pasa</v>
      </c>
      <c r="AO10" s="182" t="str">
        <f>RESULTADOS!S26</f>
        <v>Pasa</v>
      </c>
      <c r="AP10" s="182" t="str">
        <f>RESULTADOS!T26</f>
        <v>Pasa</v>
      </c>
      <c r="AQ10" s="182" t="str">
        <f>RESULTADOS!U26</f>
        <v>Pasa</v>
      </c>
      <c r="AR10" s="182" t="str">
        <f>RESULTADOS!V26</f>
        <v>Pasa</v>
      </c>
      <c r="AS10" s="182" t="str">
        <f>RESULTADOS!W26</f>
        <v>N/A</v>
      </c>
      <c r="AT10" s="182" t="str">
        <f>RESULTADOS!X26</f>
        <v>N/A</v>
      </c>
      <c r="AU10" s="182" t="str">
        <f>RESULTADOS!Y26</f>
        <v>Pasa</v>
      </c>
      <c r="AV10" s="182" t="str">
        <f>RESULTADOS!Z26</f>
        <v>N/A</v>
      </c>
      <c r="AW10" s="182" t="str">
        <f>RESULTADOS!AA26</f>
        <v>Pasa</v>
      </c>
      <c r="AX10" s="182" t="str">
        <f>RESULTADOS!AB26</f>
        <v>Pasa</v>
      </c>
      <c r="AY10" s="182" t="str">
        <f>RESULTADOS!AC26</f>
        <v>Pasa</v>
      </c>
      <c r="AZ10" s="182" t="str">
        <f>RESULTADOS!AD26</f>
        <v>N/A</v>
      </c>
      <c r="BA10" s="182" t="str">
        <f>RESULTADOS!AE26</f>
        <v>Pasa</v>
      </c>
      <c r="BB10" s="182" t="str">
        <f>RESULTADOS!AF26</f>
        <v>Pasa</v>
      </c>
      <c r="BC10" s="182" t="str">
        <f>RESULTADOS!AG26</f>
        <v>Pasa</v>
      </c>
      <c r="BD10" s="182" t="str">
        <f>RESULTADOS!D67</f>
        <v>N/A</v>
      </c>
      <c r="BE10" s="182" t="str">
        <f>RESULTADOS!E67</f>
        <v>N/A</v>
      </c>
      <c r="BF10" s="182" t="str">
        <f>RESULTADOS!F67</f>
        <v>Pasa</v>
      </c>
      <c r="BG10" s="182" t="str">
        <f>RESULTADOS!G67</f>
        <v>N/A</v>
      </c>
      <c r="BH10" s="182" t="str">
        <f>RESULTADOS!H67</f>
        <v>Pasa</v>
      </c>
      <c r="BI10" s="182" t="str">
        <f>RESULTADOS!I67</f>
        <v>Pasa</v>
      </c>
      <c r="BJ10" s="182" t="str">
        <f>RESULTADOS!J67</f>
        <v>Pasa</v>
      </c>
      <c r="BK10" s="182" t="str">
        <f>RESULTADOS!K67</f>
        <v>Pasa</v>
      </c>
      <c r="BL10" s="182" t="str">
        <f>RESULTADOS!L67</f>
        <v>Pasa</v>
      </c>
      <c r="BM10" s="182" t="str">
        <f>RESULTADOS!M67</f>
        <v>Pasa</v>
      </c>
      <c r="BN10" s="182" t="str">
        <f>RESULTADOS!N67</f>
        <v>N/A</v>
      </c>
      <c r="BO10" s="182" t="str">
        <f>RESULTADOS!O67</f>
        <v>Pasa</v>
      </c>
      <c r="BP10" s="182" t="str">
        <f>RESULTADOS!P67</f>
        <v>Pasa</v>
      </c>
      <c r="BQ10" s="182" t="str">
        <f>RESULTADOS!Q67</f>
        <v>Falla</v>
      </c>
      <c r="BR10" s="182" t="str">
        <f>RESULTADOS!R67</f>
        <v>Pasa</v>
      </c>
      <c r="BS10" s="182" t="str">
        <f>RESULTADOS!S67</f>
        <v>Pasa</v>
      </c>
      <c r="BT10" s="182" t="str">
        <f>RESULTADOS!T67</f>
        <v>Pasa</v>
      </c>
      <c r="BU10" s="182" t="str">
        <f>RESULTADOS!U67</f>
        <v>N/A</v>
      </c>
      <c r="BV10" s="182" t="str">
        <f>RESULTADOS!V67</f>
        <v>N/A</v>
      </c>
      <c r="BW10" s="182" t="str">
        <f>RESULTADOS!W67</f>
        <v>N/A</v>
      </c>
    </row>
    <row r="11" spans="1:75">
      <c r="C11" s="179" t="s">
        <v>259</v>
      </c>
      <c r="D11" s="181" t="str">
        <f>'01.Definición de ámbito'!C29</f>
        <v>https://www.guadalajara.es/es/</v>
      </c>
      <c r="E11" s="179" t="s">
        <v>40</v>
      </c>
      <c r="F11" s="181" t="str">
        <f>'02.Tecnologías'!F13</f>
        <v>No</v>
      </c>
      <c r="G11" s="181">
        <f>'02.Tecnologías'!K21</f>
        <v>0</v>
      </c>
      <c r="H11" s="181">
        <f>'02.Tecnologías'!L21</f>
        <v>0</v>
      </c>
      <c r="K11" s="179" t="s">
        <v>132</v>
      </c>
      <c r="L11" s="179"/>
      <c r="M11" s="179"/>
      <c r="N11" s="179"/>
      <c r="O11" s="179"/>
      <c r="P11" s="179"/>
      <c r="T11" s="184">
        <f>'03.Muestra'!B16</f>
        <v>9</v>
      </c>
      <c r="U11" s="184" t="str">
        <f>'03.Muestra'!C16</f>
        <v>Cita previa</v>
      </c>
      <c r="V11" s="184" t="str">
        <f>'03.Muestra'!D16</f>
        <v>Servicio / Proceso</v>
      </c>
      <c r="W11" s="184" t="str">
        <f>'03.Muestra'!E16</f>
        <v>https://www.guadalajara.es/es/servicio-de-cita-previa-online.html</v>
      </c>
      <c r="X11" s="184" t="str">
        <f>'03.Muestra'!F16</f>
        <v>Home &gt; Servicio de cita previa</v>
      </c>
      <c r="Y11" s="184" t="str">
        <f>'03.Muestra'!G16</f>
        <v>Formulario</v>
      </c>
      <c r="Z11" s="182" t="str">
        <f>RESULTADOS!D27</f>
        <v>Pasa</v>
      </c>
      <c r="AA11" s="182" t="str">
        <f>RESULTADOS!E27</f>
        <v>N/A</v>
      </c>
      <c r="AB11" s="182" t="str">
        <f>RESULTADOS!F27</f>
        <v>N/A</v>
      </c>
      <c r="AC11" s="182" t="str">
        <f>RESULTADOS!G27</f>
        <v>N/A</v>
      </c>
      <c r="AD11" s="182" t="str">
        <f>RESULTADOS!H27</f>
        <v>Pasa</v>
      </c>
      <c r="AE11" s="182" t="str">
        <f>RESULTADOS!I27</f>
        <v>Pasa</v>
      </c>
      <c r="AF11" s="182" t="str">
        <f>RESULTADOS!J27</f>
        <v>Pasa</v>
      </c>
      <c r="AG11" s="182" t="str">
        <f>RESULTADOS!K27</f>
        <v>Pasa</v>
      </c>
      <c r="AH11" s="182" t="str">
        <f>RESULTADOS!L27</f>
        <v>N/A</v>
      </c>
      <c r="AI11" s="182" t="str">
        <f>RESULTADOS!M27</f>
        <v>Pasa</v>
      </c>
      <c r="AJ11" s="182" t="str">
        <f>RESULTADOS!N27</f>
        <v>Pasa</v>
      </c>
      <c r="AK11" s="182" t="str">
        <f>RESULTADOS!O27</f>
        <v>Pasa</v>
      </c>
      <c r="AL11" s="182" t="str">
        <f>RESULTADOS!P27</f>
        <v>Pasa</v>
      </c>
      <c r="AM11" s="182" t="str">
        <f>RESULTADOS!Q27</f>
        <v>N/A</v>
      </c>
      <c r="AN11" s="182" t="str">
        <f>RESULTADOS!R27</f>
        <v>Pasa</v>
      </c>
      <c r="AO11" s="182" t="str">
        <f>RESULTADOS!S27</f>
        <v>N/A</v>
      </c>
      <c r="AP11" s="182" t="str">
        <f>RESULTADOS!T27</f>
        <v>Pasa</v>
      </c>
      <c r="AQ11" s="182" t="str">
        <f>RESULTADOS!U27</f>
        <v>Pasa</v>
      </c>
      <c r="AR11" s="182" t="str">
        <f>RESULTADOS!V27</f>
        <v>Pasa</v>
      </c>
      <c r="AS11" s="182" t="str">
        <f>RESULTADOS!W27</f>
        <v>N/A</v>
      </c>
      <c r="AT11" s="182" t="str">
        <f>RESULTADOS!X27</f>
        <v>N/A</v>
      </c>
      <c r="AU11" s="182" t="str">
        <f>RESULTADOS!Y27</f>
        <v>Pasa</v>
      </c>
      <c r="AV11" s="182" t="str">
        <f>RESULTADOS!Z27</f>
        <v>N/A</v>
      </c>
      <c r="AW11" s="182" t="str">
        <f>RESULTADOS!AA27</f>
        <v>Pasa</v>
      </c>
      <c r="AX11" s="182" t="str">
        <f>RESULTADOS!AB27</f>
        <v>Pasa</v>
      </c>
      <c r="AY11" s="182" t="str">
        <f>RESULTADOS!AC27</f>
        <v>Pasa</v>
      </c>
      <c r="AZ11" s="182" t="str">
        <f>RESULTADOS!AD27</f>
        <v>Pasa</v>
      </c>
      <c r="BA11" s="182" t="str">
        <f>RESULTADOS!AE27</f>
        <v>Pasa</v>
      </c>
      <c r="BB11" s="182" t="str">
        <f>RESULTADOS!AF27</f>
        <v>Pasa</v>
      </c>
      <c r="BC11" s="182" t="str">
        <f>RESULTADOS!AG27</f>
        <v>Pasa</v>
      </c>
      <c r="BD11" s="182" t="str">
        <f>RESULTADOS!D68</f>
        <v>N/A</v>
      </c>
      <c r="BE11" s="182" t="str">
        <f>RESULTADOS!E68</f>
        <v>N/A</v>
      </c>
      <c r="BF11" s="182" t="str">
        <f>RESULTADOS!F68</f>
        <v>Pasa</v>
      </c>
      <c r="BG11" s="182" t="str">
        <f>RESULTADOS!G68</f>
        <v>Pasa</v>
      </c>
      <c r="BH11" s="182" t="str">
        <f>RESULTADOS!H68</f>
        <v>Pasa</v>
      </c>
      <c r="BI11" s="182" t="str">
        <f>RESULTADOS!I68</f>
        <v>Pasa</v>
      </c>
      <c r="BJ11" s="182" t="str">
        <f>RESULTADOS!J68</f>
        <v>Pasa</v>
      </c>
      <c r="BK11" s="182" t="str">
        <f>RESULTADOS!K68</f>
        <v>Pasa</v>
      </c>
      <c r="BL11" s="182" t="str">
        <f>RESULTADOS!L68</f>
        <v>Pasa</v>
      </c>
      <c r="BM11" s="182" t="str">
        <f>RESULTADOS!M68</f>
        <v>Pasa</v>
      </c>
      <c r="BN11" s="182" t="str">
        <f>RESULTADOS!N68</f>
        <v>N/A</v>
      </c>
      <c r="BO11" s="182" t="str">
        <f>RESULTADOS!O68</f>
        <v>Pasa</v>
      </c>
      <c r="BP11" s="182" t="str">
        <f>RESULTADOS!P68</f>
        <v>Pasa</v>
      </c>
      <c r="BQ11" s="182" t="str">
        <f>RESULTADOS!Q68</f>
        <v>Falla</v>
      </c>
      <c r="BR11" s="182" t="str">
        <f>RESULTADOS!R68</f>
        <v>Pasa</v>
      </c>
      <c r="BS11" s="182" t="str">
        <f>RESULTADOS!S68</f>
        <v>Pasa</v>
      </c>
      <c r="BT11" s="182" t="str">
        <f>RESULTADOS!T68</f>
        <v>Pasa</v>
      </c>
      <c r="BU11" s="182" t="str">
        <f>RESULTADOS!U68</f>
        <v>Pasa</v>
      </c>
      <c r="BV11" s="182" t="str">
        <f>RESULTADOS!V68</f>
        <v>N/A</v>
      </c>
      <c r="BW11" s="182" t="str">
        <f>RESULTADOS!W68</f>
        <v>Pasa</v>
      </c>
    </row>
    <row r="12" spans="1:75">
      <c r="C12" s="179" t="s">
        <v>260</v>
      </c>
      <c r="D12" s="181">
        <f>'01.Definición de ámbito'!C31</f>
        <v>0</v>
      </c>
      <c r="E12" s="179" t="s">
        <v>27</v>
      </c>
      <c r="F12" s="181" t="str">
        <f>'02.Tecnologías'!I9</f>
        <v>No</v>
      </c>
      <c r="G12" s="181">
        <f>'02.Tecnologías'!K22</f>
        <v>0</v>
      </c>
      <c r="H12" s="181">
        <f>'02.Tecnologías'!L22</f>
        <v>0</v>
      </c>
      <c r="K12" s="25" t="s">
        <v>281</v>
      </c>
      <c r="L12" s="25" t="s">
        <v>135</v>
      </c>
      <c r="M12" s="25" t="s">
        <v>136</v>
      </c>
      <c r="N12" s="25" t="s">
        <v>67</v>
      </c>
      <c r="O12" s="25" t="s">
        <v>137</v>
      </c>
      <c r="P12" s="25" t="s">
        <v>282</v>
      </c>
      <c r="T12" s="184">
        <f>'03.Muestra'!B17</f>
        <v>10</v>
      </c>
      <c r="U12" s="184" t="str">
        <f>'03.Muestra'!C17</f>
        <v>Perfil de contratante</v>
      </c>
      <c r="V12" s="184" t="str">
        <f>'03.Muestra'!D17</f>
        <v>Servicio / Proceso</v>
      </c>
      <c r="W12" s="184" t="str">
        <f>'03.Muestra'!E17</f>
        <v>https://www.guadalajara.es/es/informacion/perfil-de-contratante/</v>
      </c>
      <c r="X12" s="184" t="str">
        <f>'03.Muestra'!F17</f>
        <v>Home &gt; Información &gt; Perfil de contratante</v>
      </c>
      <c r="Y12" s="184" t="str">
        <f>'03.Muestra'!G17</f>
        <v>Listas, buscador</v>
      </c>
      <c r="Z12" s="182" t="str">
        <f>RESULTADOS!D28</f>
        <v>Pasa</v>
      </c>
      <c r="AA12" s="182" t="str">
        <f>RESULTADOS!E28</f>
        <v>N/A</v>
      </c>
      <c r="AB12" s="182" t="str">
        <f>RESULTADOS!F28</f>
        <v>N/A</v>
      </c>
      <c r="AC12" s="182" t="str">
        <f>RESULTADOS!G28</f>
        <v>N/A</v>
      </c>
      <c r="AD12" s="182" t="str">
        <f>RESULTADOS!H28</f>
        <v>Pasa</v>
      </c>
      <c r="AE12" s="182" t="str">
        <f>RESULTADOS!I28</f>
        <v>Pasa</v>
      </c>
      <c r="AF12" s="182" t="str">
        <f>RESULTADOS!J28</f>
        <v>Pasa</v>
      </c>
      <c r="AG12" s="182" t="str">
        <f>RESULTADOS!K28</f>
        <v>Pasa</v>
      </c>
      <c r="AH12" s="182" t="str">
        <f>RESULTADOS!L28</f>
        <v>N/A</v>
      </c>
      <c r="AI12" s="182" t="str">
        <f>RESULTADOS!M28</f>
        <v>Pasa</v>
      </c>
      <c r="AJ12" s="182" t="str">
        <f>RESULTADOS!N28</f>
        <v>Pasa</v>
      </c>
      <c r="AK12" s="182" t="str">
        <f>RESULTADOS!O28</f>
        <v>Pasa</v>
      </c>
      <c r="AL12" s="182" t="str">
        <f>RESULTADOS!P28</f>
        <v>N/A</v>
      </c>
      <c r="AM12" s="182" t="str">
        <f>RESULTADOS!Q28</f>
        <v>N/A</v>
      </c>
      <c r="AN12" s="182" t="str">
        <f>RESULTADOS!R28</f>
        <v>Pasa</v>
      </c>
      <c r="AO12" s="182" t="str">
        <f>RESULTADOS!S28</f>
        <v>Pasa</v>
      </c>
      <c r="AP12" s="182" t="str">
        <f>RESULTADOS!T28</f>
        <v>Pasa</v>
      </c>
      <c r="AQ12" s="182" t="str">
        <f>RESULTADOS!U28</f>
        <v>Pasa</v>
      </c>
      <c r="AR12" s="182" t="str">
        <f>RESULTADOS!V28</f>
        <v>Pasa</v>
      </c>
      <c r="AS12" s="182" t="str">
        <f>RESULTADOS!W28</f>
        <v>N/A</v>
      </c>
      <c r="AT12" s="182" t="str">
        <f>RESULTADOS!X28</f>
        <v>N/A</v>
      </c>
      <c r="AU12" s="182" t="str">
        <f>RESULTADOS!Y28</f>
        <v>Pasa</v>
      </c>
      <c r="AV12" s="182" t="str">
        <f>RESULTADOS!Z28</f>
        <v>N/A</v>
      </c>
      <c r="AW12" s="182" t="str">
        <f>RESULTADOS!AA28</f>
        <v>Pasa</v>
      </c>
      <c r="AX12" s="182" t="str">
        <f>RESULTADOS!AB28</f>
        <v>Pasa</v>
      </c>
      <c r="AY12" s="182" t="str">
        <f>RESULTADOS!AC28</f>
        <v>Pasa</v>
      </c>
      <c r="AZ12" s="182" t="str">
        <f>RESULTADOS!AD28</f>
        <v>N/A</v>
      </c>
      <c r="BA12" s="182" t="str">
        <f>RESULTADOS!AE28</f>
        <v>Pasa</v>
      </c>
      <c r="BB12" s="182" t="str">
        <f>RESULTADOS!AF28</f>
        <v>Pasa</v>
      </c>
      <c r="BC12" s="182" t="str">
        <f>RESULTADOS!AG28</f>
        <v>Pasa</v>
      </c>
      <c r="BD12" s="182" t="str">
        <f>RESULTADOS!D69</f>
        <v>N/A</v>
      </c>
      <c r="BE12" s="182" t="str">
        <f>RESULTADOS!E69</f>
        <v>N/A</v>
      </c>
      <c r="BF12" s="182" t="str">
        <f>RESULTADOS!F69</f>
        <v>Pasa</v>
      </c>
      <c r="BG12" s="182" t="str">
        <f>RESULTADOS!G69</f>
        <v>Pasa</v>
      </c>
      <c r="BH12" s="182" t="str">
        <f>RESULTADOS!H69</f>
        <v>Pasa</v>
      </c>
      <c r="BI12" s="182" t="str">
        <f>RESULTADOS!I69</f>
        <v>Pasa</v>
      </c>
      <c r="BJ12" s="182" t="str">
        <f>RESULTADOS!J69</f>
        <v>Pasa</v>
      </c>
      <c r="BK12" s="182" t="str">
        <f>RESULTADOS!K69</f>
        <v>Pasa</v>
      </c>
      <c r="BL12" s="182" t="str">
        <f>RESULTADOS!L69</f>
        <v>Falla</v>
      </c>
      <c r="BM12" s="182" t="str">
        <f>RESULTADOS!M69</f>
        <v>Pasa</v>
      </c>
      <c r="BN12" s="182" t="str">
        <f>RESULTADOS!N69</f>
        <v>N/A</v>
      </c>
      <c r="BO12" s="182" t="str">
        <f>RESULTADOS!O69</f>
        <v>Pasa</v>
      </c>
      <c r="BP12" s="182" t="str">
        <f>RESULTADOS!P69</f>
        <v>Pasa</v>
      </c>
      <c r="BQ12" s="182" t="str">
        <f>RESULTADOS!Q69</f>
        <v>Falla</v>
      </c>
      <c r="BR12" s="182" t="str">
        <f>RESULTADOS!R69</f>
        <v>Pasa</v>
      </c>
      <c r="BS12" s="182" t="str">
        <f>RESULTADOS!S69</f>
        <v>Pasa</v>
      </c>
      <c r="BT12" s="182" t="str">
        <f>RESULTADOS!T69</f>
        <v>Pasa</v>
      </c>
      <c r="BU12" s="182" t="str">
        <f>RESULTADOS!U69</f>
        <v>N/A</v>
      </c>
      <c r="BV12" s="182" t="str">
        <f>RESULTADOS!V69</f>
        <v>N/A</v>
      </c>
      <c r="BW12" s="182" t="str">
        <f>RESULTADOS!W69</f>
        <v>Pasa</v>
      </c>
    </row>
    <row r="13" spans="1:75">
      <c r="C13" s="179" t="s">
        <v>261</v>
      </c>
      <c r="D13" s="181" t="str">
        <f>'01.Definición de ámbito'!C33</f>
        <v>La página facilita el enlace a las direcciones más destacadas de esta web municipal y a otros sitios de interés para la ciudad y ciudadanía.</v>
      </c>
      <c r="E13" s="179" t="s">
        <v>30</v>
      </c>
      <c r="F13" s="181" t="str">
        <f>'02.Tecnologías'!I10</f>
        <v>No</v>
      </c>
      <c r="G13" s="181">
        <f>'02.Tecnologías'!K23</f>
        <v>0</v>
      </c>
      <c r="H13" s="181">
        <f>'02.Tecnologías'!L23</f>
        <v>0</v>
      </c>
      <c r="K13" t="s">
        <v>60</v>
      </c>
      <c r="L13" s="184">
        <f>RESULTADOS!D8</f>
        <v>21</v>
      </c>
      <c r="M13" s="184">
        <f>RESULTADOS!E8</f>
        <v>2</v>
      </c>
      <c r="N13" s="184">
        <f>RESULTADOS!F8</f>
        <v>7</v>
      </c>
      <c r="O13" s="184">
        <f>RESULTADOS!G8</f>
        <v>0</v>
      </c>
      <c r="P13" s="184">
        <f>RESULTADOS!H8</f>
        <v>0</v>
      </c>
      <c r="T13" s="184">
        <f>'03.Muestra'!B18</f>
        <v>11</v>
      </c>
      <c r="U13" s="184" t="str">
        <f>'03.Muestra'!C18</f>
        <v>Medios de comunicación</v>
      </c>
      <c r="V13" s="184" t="str">
        <f>'03.Muestra'!D18</f>
        <v>Servicio / Proceso</v>
      </c>
      <c r="W13" s="184" t="str">
        <f>'03.Muestra'!E18</f>
        <v>https://www.guadalajara.es/es/informacion/medios-de-comunicacion/</v>
      </c>
      <c r="X13" s="184" t="str">
        <f>'03.Muestra'!F18</f>
        <v>Home &gt; Información &gt; Medios de comunicación</v>
      </c>
      <c r="Y13" s="184" t="str">
        <f>'03.Muestra'!G18</f>
        <v>Listas</v>
      </c>
      <c r="Z13" s="182" t="str">
        <f>RESULTADOS!D29</f>
        <v>N/A</v>
      </c>
      <c r="AA13" s="182" t="str">
        <f>RESULTADOS!E29</f>
        <v>N/A</v>
      </c>
      <c r="AB13" s="182" t="str">
        <f>RESULTADOS!F29</f>
        <v>N/A</v>
      </c>
      <c r="AC13" s="182" t="str">
        <f>RESULTADOS!G29</f>
        <v>N/A</v>
      </c>
      <c r="AD13" s="182" t="str">
        <f>RESULTADOS!H29</f>
        <v>Pasa</v>
      </c>
      <c r="AE13" s="182" t="str">
        <f>RESULTADOS!I29</f>
        <v>Pasa</v>
      </c>
      <c r="AF13" s="182" t="str">
        <f>RESULTADOS!J29</f>
        <v>Pasa</v>
      </c>
      <c r="AG13" s="182" t="str">
        <f>RESULTADOS!K29</f>
        <v>Pasa</v>
      </c>
      <c r="AH13" s="182" t="str">
        <f>RESULTADOS!L29</f>
        <v>N/A</v>
      </c>
      <c r="AI13" s="182" t="str">
        <f>RESULTADOS!M29</f>
        <v>Pasa</v>
      </c>
      <c r="AJ13" s="182" t="str">
        <f>RESULTADOS!N29</f>
        <v>Pasa</v>
      </c>
      <c r="AK13" s="182" t="str">
        <f>RESULTADOS!O29</f>
        <v>Pasa</v>
      </c>
      <c r="AL13" s="182" t="str">
        <f>RESULTADOS!P29</f>
        <v>N/A</v>
      </c>
      <c r="AM13" s="182" t="str">
        <f>RESULTADOS!Q29</f>
        <v>N/A</v>
      </c>
      <c r="AN13" s="182" t="str">
        <f>RESULTADOS!R29</f>
        <v>Pasa</v>
      </c>
      <c r="AO13" s="182" t="str">
        <f>RESULTADOS!S29</f>
        <v>Pasa</v>
      </c>
      <c r="AP13" s="182" t="str">
        <f>RESULTADOS!T29</f>
        <v>Pasa</v>
      </c>
      <c r="AQ13" s="182" t="str">
        <f>RESULTADOS!U29</f>
        <v>Pasa</v>
      </c>
      <c r="AR13" s="182" t="str">
        <f>RESULTADOS!V29</f>
        <v>Pasa</v>
      </c>
      <c r="AS13" s="182" t="str">
        <f>RESULTADOS!W29</f>
        <v>N/A</v>
      </c>
      <c r="AT13" s="182" t="str">
        <f>RESULTADOS!X29</f>
        <v>N/A</v>
      </c>
      <c r="AU13" s="182" t="str">
        <f>RESULTADOS!Y29</f>
        <v>N/A</v>
      </c>
      <c r="AV13" s="182" t="str">
        <f>RESULTADOS!Z29</f>
        <v>N/A</v>
      </c>
      <c r="AW13" s="182" t="str">
        <f>RESULTADOS!AA29</f>
        <v>Pasa</v>
      </c>
      <c r="AX13" s="182" t="str">
        <f>RESULTADOS!AB29</f>
        <v>Pasa</v>
      </c>
      <c r="AY13" s="182" t="str">
        <f>RESULTADOS!AC29</f>
        <v>Pasa</v>
      </c>
      <c r="AZ13" s="182" t="str">
        <f>RESULTADOS!AD29</f>
        <v>N/A</v>
      </c>
      <c r="BA13" s="182" t="str">
        <f>RESULTADOS!AE29</f>
        <v>Pasa</v>
      </c>
      <c r="BB13" s="182" t="str">
        <f>RESULTADOS!AF29</f>
        <v>Pasa</v>
      </c>
      <c r="BC13" s="182" t="str">
        <f>RESULTADOS!AG29</f>
        <v>Pasa</v>
      </c>
      <c r="BD13" s="182" t="str">
        <f>RESULTADOS!D70</f>
        <v>N/A</v>
      </c>
      <c r="BE13" s="182" t="str">
        <f>RESULTADOS!E70</f>
        <v>N/A</v>
      </c>
      <c r="BF13" s="182" t="str">
        <f>RESULTADOS!F70</f>
        <v>Pasa</v>
      </c>
      <c r="BG13" s="182" t="str">
        <f>RESULTADOS!G70</f>
        <v>N/A</v>
      </c>
      <c r="BH13" s="182" t="str">
        <f>RESULTADOS!H70</f>
        <v>Pasa</v>
      </c>
      <c r="BI13" s="182" t="str">
        <f>RESULTADOS!I70</f>
        <v>Pasa</v>
      </c>
      <c r="BJ13" s="182" t="str">
        <f>RESULTADOS!J70</f>
        <v>Pasa</v>
      </c>
      <c r="BK13" s="182" t="str">
        <f>RESULTADOS!K70</f>
        <v>Pasa</v>
      </c>
      <c r="BL13" s="182" t="str">
        <f>RESULTADOS!L70</f>
        <v>Pasa</v>
      </c>
      <c r="BM13" s="182" t="str">
        <f>RESULTADOS!M70</f>
        <v>Pasa</v>
      </c>
      <c r="BN13" s="182" t="str">
        <f>RESULTADOS!N70</f>
        <v>N/A</v>
      </c>
      <c r="BO13" s="182" t="str">
        <f>RESULTADOS!O70</f>
        <v>Pasa</v>
      </c>
      <c r="BP13" s="182" t="str">
        <f>RESULTADOS!P70</f>
        <v>Pasa</v>
      </c>
      <c r="BQ13" s="182" t="str">
        <f>RESULTADOS!Q70</f>
        <v>Falla</v>
      </c>
      <c r="BR13" s="182" t="str">
        <f>RESULTADOS!R70</f>
        <v>Pasa</v>
      </c>
      <c r="BS13" s="182" t="str">
        <f>RESULTADOS!S70</f>
        <v>Pasa</v>
      </c>
      <c r="BT13" s="182" t="str">
        <f>RESULTADOS!T70</f>
        <v>Pasa</v>
      </c>
      <c r="BU13" s="182" t="str">
        <f>RESULTADOS!U70</f>
        <v>N/A</v>
      </c>
      <c r="BV13" s="182" t="str">
        <f>RESULTADOS!V70</f>
        <v>N/A</v>
      </c>
      <c r="BW13" s="182" t="str">
        <f>RESULTADOS!W70</f>
        <v>N/A</v>
      </c>
    </row>
    <row r="14" spans="1:75">
      <c r="C14" s="179" t="s">
        <v>262</v>
      </c>
      <c r="D14" s="181">
        <f>'01.Definición de ámbito'!C35</f>
        <v>44356</v>
      </c>
      <c r="E14" s="179" t="s">
        <v>33</v>
      </c>
      <c r="F14" s="181" t="str">
        <f>'02.Tecnologías'!I11</f>
        <v>No</v>
      </c>
      <c r="G14" s="180"/>
      <c r="H14" s="180"/>
      <c r="K14" t="s">
        <v>63</v>
      </c>
      <c r="L14" s="184">
        <f>RESULTADOS!D9</f>
        <v>13</v>
      </c>
      <c r="M14" s="184">
        <f>RESULTADOS!E9</f>
        <v>3</v>
      </c>
      <c r="N14" s="184">
        <f>RESULTADOS!F9</f>
        <v>4</v>
      </c>
      <c r="O14" s="184">
        <f>RESULTADOS!G9</f>
        <v>0</v>
      </c>
      <c r="P14" s="184">
        <f>RESULTADOS!H9</f>
        <v>0</v>
      </c>
      <c r="T14" s="184">
        <f>'03.Muestra'!B19</f>
        <v>12</v>
      </c>
      <c r="U14" s="184" t="str">
        <f>'03.Muestra'!C19</f>
        <v>Acta</v>
      </c>
      <c r="V14" s="184" t="str">
        <f>'03.Muestra'!D19</f>
        <v>Documento descargable</v>
      </c>
      <c r="W14" s="184" t="str">
        <f>'03.Muestra'!E19</f>
        <v>https://www.guadalajara.es/recursos/doc/portal/2021/02/05/acta-del-pleno-de-2021-04-30.pdf</v>
      </c>
      <c r="X14" s="184" t="str">
        <f>'03.Muestra'!F19</f>
        <v>Home &gt; Gobierno &gt; Pleno del Ayuntamiento &gt; Actas de Sesiones del Pleno (relación cronológica de Actas pulsar sobre un enlace PDF)</v>
      </c>
      <c r="Y14" s="184" t="str">
        <f>'03.Muestra'!G19</f>
        <v>Listas, multimedia, documento PDF</v>
      </c>
      <c r="Z14" s="182" t="str">
        <f>RESULTADOS!D30</f>
        <v>N/A</v>
      </c>
      <c r="AA14" s="182" t="str">
        <f>RESULTADOS!E30</f>
        <v>N/A</v>
      </c>
      <c r="AB14" s="182" t="str">
        <f>RESULTADOS!F30</f>
        <v>N/A</v>
      </c>
      <c r="AC14" s="182" t="str">
        <f>RESULTADOS!G30</f>
        <v>N/A</v>
      </c>
      <c r="AD14" s="182" t="str">
        <f>RESULTADOS!H30</f>
        <v>N/A</v>
      </c>
      <c r="AE14" s="182" t="str">
        <f>RESULTADOS!I30</f>
        <v>N/A</v>
      </c>
      <c r="AF14" s="182" t="str">
        <f>RESULTADOS!J30</f>
        <v>N/A</v>
      </c>
      <c r="AG14" s="182" t="str">
        <f>RESULTADOS!K30</f>
        <v>N/A</v>
      </c>
      <c r="AH14" s="182" t="str">
        <f>RESULTADOS!L30</f>
        <v>N/A</v>
      </c>
      <c r="AI14" s="182" t="str">
        <f>RESULTADOS!M30</f>
        <v>N/A</v>
      </c>
      <c r="AJ14" s="182" t="str">
        <f>RESULTADOS!N30</f>
        <v>N/A</v>
      </c>
      <c r="AK14" s="182" t="str">
        <f>RESULTADOS!O30</f>
        <v>N/A</v>
      </c>
      <c r="AL14" s="182" t="str">
        <f>RESULTADOS!P30</f>
        <v>N/A</v>
      </c>
      <c r="AM14" s="182" t="str">
        <f>RESULTADOS!Q30</f>
        <v>N/A</v>
      </c>
      <c r="AN14" s="182" t="str">
        <f>RESULTADOS!R30</f>
        <v>Pasa</v>
      </c>
      <c r="AO14" s="182" t="str">
        <f>RESULTADOS!S30</f>
        <v>N/A</v>
      </c>
      <c r="AP14" s="182" t="str">
        <f>RESULTADOS!T30</f>
        <v>N/A</v>
      </c>
      <c r="AQ14" s="182" t="str">
        <f>RESULTADOS!U30</f>
        <v>N/A</v>
      </c>
      <c r="AR14" s="182" t="str">
        <f>RESULTADOS!V30</f>
        <v>N/A</v>
      </c>
      <c r="AS14" s="182" t="str">
        <f>RESULTADOS!W30</f>
        <v>N/A</v>
      </c>
      <c r="AT14" s="182" t="str">
        <f>RESULTADOS!X30</f>
        <v>N/A</v>
      </c>
      <c r="AU14" s="182" t="str">
        <f>RESULTADOS!Y30</f>
        <v>N/A</v>
      </c>
      <c r="AV14" s="182" t="str">
        <f>RESULTADOS!Z30</f>
        <v>N/A</v>
      </c>
      <c r="AW14" s="182" t="str">
        <f>RESULTADOS!AA30</f>
        <v>N/A</v>
      </c>
      <c r="AX14" s="182" t="str">
        <f>RESULTADOS!AB30</f>
        <v>N/A</v>
      </c>
      <c r="AY14" s="182" t="str">
        <f>RESULTADOS!AC30</f>
        <v>N/A</v>
      </c>
      <c r="AZ14" s="182" t="str">
        <f>RESULTADOS!AD30</f>
        <v>N/A</v>
      </c>
      <c r="BA14" s="182" t="str">
        <f>RESULTADOS!AE30</f>
        <v>N/A</v>
      </c>
      <c r="BB14" s="182" t="str">
        <f>RESULTADOS!AF30</f>
        <v>N/A</v>
      </c>
      <c r="BC14" s="182" t="str">
        <f>RESULTADOS!AG30</f>
        <v>N/A</v>
      </c>
      <c r="BD14" s="182" t="str">
        <f>RESULTADOS!D71</f>
        <v>N/A</v>
      </c>
      <c r="BE14" s="182" t="str">
        <f>RESULTADOS!E71</f>
        <v>N/A</v>
      </c>
      <c r="BF14" s="182" t="str">
        <f>RESULTADOS!F71</f>
        <v>Pasa</v>
      </c>
      <c r="BG14" s="182" t="str">
        <f>RESULTADOS!G71</f>
        <v>N/A</v>
      </c>
      <c r="BH14" s="182" t="str">
        <f>RESULTADOS!H71</f>
        <v>N/A</v>
      </c>
      <c r="BI14" s="182" t="str">
        <f>RESULTADOS!I71</f>
        <v>Pasa</v>
      </c>
      <c r="BJ14" s="182" t="str">
        <f>RESULTADOS!J71</f>
        <v>N/A</v>
      </c>
      <c r="BK14" s="182" t="str">
        <f>RESULTADOS!K71</f>
        <v>N/A</v>
      </c>
      <c r="BL14" s="182" t="str">
        <f>RESULTADOS!L71</f>
        <v>N/A</v>
      </c>
      <c r="BM14" s="182" t="str">
        <f>RESULTADOS!M71</f>
        <v>N/A</v>
      </c>
      <c r="BN14" s="182" t="str">
        <f>RESULTADOS!N71</f>
        <v>N/A</v>
      </c>
      <c r="BO14" s="182" t="str">
        <f>RESULTADOS!O71</f>
        <v>Pasa</v>
      </c>
      <c r="BP14" s="182" t="str">
        <f>RESULTADOS!P71</f>
        <v>N/A</v>
      </c>
      <c r="BQ14" s="182" t="str">
        <f>RESULTADOS!Q71</f>
        <v>N/A</v>
      </c>
      <c r="BR14" s="182" t="str">
        <f>RESULTADOS!R71</f>
        <v>N/A</v>
      </c>
      <c r="BS14" s="182" t="str">
        <f>RESULTADOS!S71</f>
        <v>N/A</v>
      </c>
      <c r="BT14" s="182" t="str">
        <f>RESULTADOS!T71</f>
        <v>N/A</v>
      </c>
      <c r="BU14" s="182" t="str">
        <f>RESULTADOS!U71</f>
        <v>N/A</v>
      </c>
      <c r="BV14" s="182" t="str">
        <f>RESULTADOS!V71</f>
        <v>N/A</v>
      </c>
      <c r="BW14" s="182" t="str">
        <f>RESULTADOS!W71</f>
        <v>N/A</v>
      </c>
    </row>
    <row r="15" spans="1:75">
      <c r="C15" s="179" t="s">
        <v>263</v>
      </c>
      <c r="D15" s="181" t="str">
        <f>'01.Definición de ámbito'!C39</f>
        <v>UNE-EN 301549 : 2019 - AA WCAG 2.1 (excluyendo el contenido excluido por el RD 1112/2018)</v>
      </c>
      <c r="E15" s="179" t="s">
        <v>36</v>
      </c>
      <c r="F15" s="181" t="str">
        <f>'02.Tecnologías'!I12</f>
        <v>No</v>
      </c>
      <c r="G15" s="180"/>
      <c r="H15" s="180"/>
      <c r="K15" t="s">
        <v>141</v>
      </c>
      <c r="L15" s="184" t="str">
        <f>RESULTADOS!D10</f>
        <v>34 (68 %)</v>
      </c>
      <c r="M15" s="184" t="str">
        <f>RESULTADOS!E10</f>
        <v>5 (10 %)</v>
      </c>
      <c r="N15" s="184" t="str">
        <f>RESULTADOS!F10</f>
        <v>11 (22 %)</v>
      </c>
      <c r="O15" s="184">
        <f>RESULTADOS!G10</f>
        <v>0</v>
      </c>
      <c r="P15" s="184">
        <f>RESULTADOS!H10</f>
        <v>0</v>
      </c>
      <c r="T15" s="184">
        <f>'03.Muestra'!B20</f>
        <v>13</v>
      </c>
      <c r="U15" s="184" t="str">
        <f>'03.Muestra'!C20</f>
        <v>Reglamento</v>
      </c>
      <c r="V15" s="184" t="str">
        <f>'03.Muestra'!D20</f>
        <v>Documento descargable</v>
      </c>
      <c r="W15" s="184" t="str">
        <f>'03.Muestra'!E20</f>
        <v>https://www.guadalajara.es/recursos/doc/portal/2017/09/19/2017-reglamento-de-participacion-ciudadana76930.pdf</v>
      </c>
      <c r="X15" s="184" t="str">
        <f>'03.Muestra'!F20</f>
        <v>Home &gt; Ayuntamiento &gt; Participación (pulsar sobre un PDF)</v>
      </c>
      <c r="Y15" s="184" t="str">
        <f>'03.Muestra'!G20</f>
        <v>Listas, multimedia, documento PDF</v>
      </c>
      <c r="Z15" s="182" t="str">
        <f>RESULTADOS!D31</f>
        <v>N/A</v>
      </c>
      <c r="AA15" s="182" t="str">
        <f>RESULTADOS!E31</f>
        <v>N/A</v>
      </c>
      <c r="AB15" s="182" t="str">
        <f>RESULTADOS!F31</f>
        <v>N/A</v>
      </c>
      <c r="AC15" s="182" t="str">
        <f>RESULTADOS!G31</f>
        <v>N/A</v>
      </c>
      <c r="AD15" s="182" t="str">
        <f>RESULTADOS!H31</f>
        <v>N/A</v>
      </c>
      <c r="AE15" s="182" t="str">
        <f>RESULTADOS!I31</f>
        <v>N/A</v>
      </c>
      <c r="AF15" s="182" t="str">
        <f>RESULTADOS!J31</f>
        <v>N/A</v>
      </c>
      <c r="AG15" s="182" t="str">
        <f>RESULTADOS!K31</f>
        <v>N/A</v>
      </c>
      <c r="AH15" s="182" t="str">
        <f>RESULTADOS!L31</f>
        <v>N/A</v>
      </c>
      <c r="AI15" s="182" t="str">
        <f>RESULTADOS!M31</f>
        <v>N/A</v>
      </c>
      <c r="AJ15" s="182" t="str">
        <f>RESULTADOS!N31</f>
        <v>N/A</v>
      </c>
      <c r="AK15" s="182" t="str">
        <f>RESULTADOS!O31</f>
        <v>N/A</v>
      </c>
      <c r="AL15" s="182" t="str">
        <f>RESULTADOS!P31</f>
        <v>N/A</v>
      </c>
      <c r="AM15" s="182" t="str">
        <f>RESULTADOS!Q31</f>
        <v>N/A</v>
      </c>
      <c r="AN15" s="182" t="str">
        <f>RESULTADOS!R31</f>
        <v>Pasa</v>
      </c>
      <c r="AO15" s="182" t="str">
        <f>RESULTADOS!S31</f>
        <v>N/A</v>
      </c>
      <c r="AP15" s="182" t="str">
        <f>RESULTADOS!T31</f>
        <v>N/A</v>
      </c>
      <c r="AQ15" s="182" t="str">
        <f>RESULTADOS!U31</f>
        <v>N/A</v>
      </c>
      <c r="AR15" s="182" t="str">
        <f>RESULTADOS!V31</f>
        <v>N/A</v>
      </c>
      <c r="AS15" s="182" t="str">
        <f>RESULTADOS!W31</f>
        <v>N/A</v>
      </c>
      <c r="AT15" s="182" t="str">
        <f>RESULTADOS!X31</f>
        <v>N/A</v>
      </c>
      <c r="AU15" s="182" t="str">
        <f>RESULTADOS!Y31</f>
        <v>N/A</v>
      </c>
      <c r="AV15" s="182" t="str">
        <f>RESULTADOS!Z31</f>
        <v>N/A</v>
      </c>
      <c r="AW15" s="182" t="str">
        <f>RESULTADOS!AA31</f>
        <v>N/A</v>
      </c>
      <c r="AX15" s="182" t="str">
        <f>RESULTADOS!AB31</f>
        <v>N/A</v>
      </c>
      <c r="AY15" s="182" t="str">
        <f>RESULTADOS!AC31</f>
        <v>N/A</v>
      </c>
      <c r="AZ15" s="182" t="str">
        <f>RESULTADOS!AD31</f>
        <v>N/A</v>
      </c>
      <c r="BA15" s="182" t="str">
        <f>RESULTADOS!AE31</f>
        <v>N/A</v>
      </c>
      <c r="BB15" s="182" t="str">
        <f>RESULTADOS!AF31</f>
        <v>N/A</v>
      </c>
      <c r="BC15" s="182" t="str">
        <f>RESULTADOS!AG31</f>
        <v>N/A</v>
      </c>
      <c r="BD15" s="182" t="str">
        <f>RESULTADOS!D72</f>
        <v>N/A</v>
      </c>
      <c r="BE15" s="182" t="str">
        <f>RESULTADOS!E72</f>
        <v>N/A</v>
      </c>
      <c r="BF15" s="182" t="str">
        <f>RESULTADOS!F72</f>
        <v>Pasa</v>
      </c>
      <c r="BG15" s="182" t="str">
        <f>RESULTADOS!G72</f>
        <v>N/A</v>
      </c>
      <c r="BH15" s="182" t="str">
        <f>RESULTADOS!H72</f>
        <v>N/A</v>
      </c>
      <c r="BI15" s="182" t="str">
        <f>RESULTADOS!I72</f>
        <v>Pasa</v>
      </c>
      <c r="BJ15" s="182" t="str">
        <f>RESULTADOS!J72</f>
        <v>N/A</v>
      </c>
      <c r="BK15" s="182" t="str">
        <f>RESULTADOS!K72</f>
        <v>N/A</v>
      </c>
      <c r="BL15" s="182" t="str">
        <f>RESULTADOS!L72</f>
        <v>N/A</v>
      </c>
      <c r="BM15" s="182" t="str">
        <f>RESULTADOS!M72</f>
        <v>N/A</v>
      </c>
      <c r="BN15" s="182" t="str">
        <f>RESULTADOS!N72</f>
        <v>N/A</v>
      </c>
      <c r="BO15" s="182" t="str">
        <f>RESULTADOS!O72</f>
        <v>Pasa</v>
      </c>
      <c r="BP15" s="182" t="str">
        <f>RESULTADOS!P72</f>
        <v>N/A</v>
      </c>
      <c r="BQ15" s="182" t="str">
        <f>RESULTADOS!Q72</f>
        <v>N/A</v>
      </c>
      <c r="BR15" s="182" t="str">
        <f>RESULTADOS!R72</f>
        <v>N/A</v>
      </c>
      <c r="BS15" s="182" t="str">
        <f>RESULTADOS!S72</f>
        <v>N/A</v>
      </c>
      <c r="BT15" s="182" t="str">
        <f>RESULTADOS!T72</f>
        <v>N/A</v>
      </c>
      <c r="BU15" s="182" t="str">
        <f>RESULTADOS!U72</f>
        <v>N/A</v>
      </c>
      <c r="BV15" s="182" t="str">
        <f>RESULTADOS!V72</f>
        <v>N/A</v>
      </c>
      <c r="BW15" s="182" t="str">
        <f>RESULTADOS!W72</f>
        <v>N/A</v>
      </c>
    </row>
    <row r="16" spans="1:75">
      <c r="C16" s="179" t="s">
        <v>264</v>
      </c>
      <c r="D16" s="181" t="str">
        <f>'01.Definición de ámbito'!C41</f>
        <v>S.O. Windows 10 Pro versión 21H1 | Navegador utilizado para la revisión: Google Chrome versión 91.0.4472.77 (Build Oficial) (64 bits)</v>
      </c>
      <c r="F16" s="180"/>
      <c r="G16" s="180"/>
      <c r="H16" s="180"/>
      <c r="T16" s="184">
        <f>'03.Muestra'!B21</f>
        <v>14</v>
      </c>
      <c r="U16" s="184" t="str">
        <f>'03.Muestra'!C21</f>
        <v>Transportes</v>
      </c>
      <c r="V16" s="184" t="str">
        <f>'03.Muestra'!D21</f>
        <v>Aleatoria</v>
      </c>
      <c r="W16" s="184" t="str">
        <f>'03.Muestra'!E21</f>
        <v>https://www.guadalajara.es/es/informacion/transportes/</v>
      </c>
      <c r="X16" s="184" t="str">
        <f>'03.Muestra'!F21</f>
        <v>Home &gt; Información &gt; Transportes</v>
      </c>
      <c r="Y16" s="184" t="str">
        <f>'03.Muestra'!G21</f>
        <v>Imágenes, listas, multimedia</v>
      </c>
      <c r="Z16" s="182" t="str">
        <f>RESULTADOS!D32</f>
        <v>Pasa</v>
      </c>
      <c r="AA16" s="182" t="str">
        <f>RESULTADOS!E32</f>
        <v>N/A</v>
      </c>
      <c r="AB16" s="182" t="str">
        <f>RESULTADOS!F32</f>
        <v>N/A</v>
      </c>
      <c r="AC16" s="182" t="str">
        <f>RESULTADOS!G32</f>
        <v>N/A</v>
      </c>
      <c r="AD16" s="182" t="str">
        <f>RESULTADOS!H32</f>
        <v>Pasa</v>
      </c>
      <c r="AE16" s="182" t="str">
        <f>RESULTADOS!I32</f>
        <v>Pasa</v>
      </c>
      <c r="AF16" s="182" t="str">
        <f>RESULTADOS!J32</f>
        <v>Pasa</v>
      </c>
      <c r="AG16" s="182" t="str">
        <f>RESULTADOS!K32</f>
        <v>Pasa</v>
      </c>
      <c r="AH16" s="182" t="str">
        <f>RESULTADOS!L32</f>
        <v>N/A</v>
      </c>
      <c r="AI16" s="182" t="str">
        <f>RESULTADOS!M32</f>
        <v>Pasa</v>
      </c>
      <c r="AJ16" s="182" t="str">
        <f>RESULTADOS!N32</f>
        <v>Pasa</v>
      </c>
      <c r="AK16" s="182" t="str">
        <f>RESULTADOS!O32</f>
        <v>Pasa</v>
      </c>
      <c r="AL16" s="182" t="str">
        <f>RESULTADOS!P32</f>
        <v>N/A</v>
      </c>
      <c r="AM16" s="182" t="str">
        <f>RESULTADOS!Q32</f>
        <v>N/A</v>
      </c>
      <c r="AN16" s="182" t="str">
        <f>RESULTADOS!R32</f>
        <v>Pasa</v>
      </c>
      <c r="AO16" s="182" t="str">
        <f>RESULTADOS!S32</f>
        <v>Pasa</v>
      </c>
      <c r="AP16" s="182" t="str">
        <f>RESULTADOS!T32</f>
        <v>Pasa</v>
      </c>
      <c r="AQ16" s="182" t="str">
        <f>RESULTADOS!U32</f>
        <v>Pasa</v>
      </c>
      <c r="AR16" s="182" t="str">
        <f>RESULTADOS!V32</f>
        <v>Pasa</v>
      </c>
      <c r="AS16" s="182" t="str">
        <f>RESULTADOS!W32</f>
        <v>N/A</v>
      </c>
      <c r="AT16" s="182" t="str">
        <f>RESULTADOS!X32</f>
        <v>N/A</v>
      </c>
      <c r="AU16" s="182" t="str">
        <f>RESULTADOS!Y32</f>
        <v>Pasa</v>
      </c>
      <c r="AV16" s="182" t="str">
        <f>RESULTADOS!Z32</f>
        <v>N/A</v>
      </c>
      <c r="AW16" s="182" t="str">
        <f>RESULTADOS!AA32</f>
        <v>Pasa</v>
      </c>
      <c r="AX16" s="182" t="str">
        <f>RESULTADOS!AB32</f>
        <v>Pasa</v>
      </c>
      <c r="AY16" s="182" t="str">
        <f>RESULTADOS!AC32</f>
        <v>Pasa</v>
      </c>
      <c r="AZ16" s="182" t="str">
        <f>RESULTADOS!AD32</f>
        <v>N/A</v>
      </c>
      <c r="BA16" s="182" t="str">
        <f>RESULTADOS!AE32</f>
        <v>Pasa</v>
      </c>
      <c r="BB16" s="182" t="str">
        <f>RESULTADOS!AF32</f>
        <v>Pasa</v>
      </c>
      <c r="BC16" s="182" t="str">
        <f>RESULTADOS!AG32</f>
        <v>Pasa</v>
      </c>
      <c r="BD16" s="182" t="str">
        <f>RESULTADOS!D73</f>
        <v>N/A</v>
      </c>
      <c r="BE16" s="182" t="str">
        <f>RESULTADOS!E73</f>
        <v>N/A</v>
      </c>
      <c r="BF16" s="182" t="str">
        <f>RESULTADOS!F73</f>
        <v>Pasa</v>
      </c>
      <c r="BG16" s="182" t="str">
        <f>RESULTADOS!G73</f>
        <v>N/A</v>
      </c>
      <c r="BH16" s="182" t="str">
        <f>RESULTADOS!H73</f>
        <v>Pasa</v>
      </c>
      <c r="BI16" s="182" t="str">
        <f>RESULTADOS!I73</f>
        <v>Pasa</v>
      </c>
      <c r="BJ16" s="182" t="str">
        <f>RESULTADOS!J73</f>
        <v>Pasa</v>
      </c>
      <c r="BK16" s="182" t="str">
        <f>RESULTADOS!K73</f>
        <v>Pasa</v>
      </c>
      <c r="BL16" s="182" t="str">
        <f>RESULTADOS!L73</f>
        <v>Pasa</v>
      </c>
      <c r="BM16" s="182" t="str">
        <f>RESULTADOS!M73</f>
        <v>Pasa</v>
      </c>
      <c r="BN16" s="182" t="str">
        <f>RESULTADOS!N73</f>
        <v>N/A</v>
      </c>
      <c r="BO16" s="182" t="str">
        <f>RESULTADOS!O73</f>
        <v>Pasa</v>
      </c>
      <c r="BP16" s="182" t="str">
        <f>RESULTADOS!P73</f>
        <v>Pasa</v>
      </c>
      <c r="BQ16" s="182" t="str">
        <f>RESULTADOS!Q73</f>
        <v>Falla</v>
      </c>
      <c r="BR16" s="182" t="str">
        <f>RESULTADOS!R73</f>
        <v>Pasa</v>
      </c>
      <c r="BS16" s="182" t="str">
        <f>RESULTADOS!S73</f>
        <v>Pasa</v>
      </c>
      <c r="BT16" s="182" t="str">
        <f>RESULTADOS!T73</f>
        <v>Pasa</v>
      </c>
      <c r="BU16" s="182" t="str">
        <f>RESULTADOS!U73</f>
        <v>N/A</v>
      </c>
      <c r="BV16" s="182" t="str">
        <f>RESULTADOS!V73</f>
        <v>N/A</v>
      </c>
      <c r="BW16" s="182" t="str">
        <f>RESULTADOS!W73</f>
        <v>N/A</v>
      </c>
    </row>
    <row r="17" spans="3:75">
      <c r="C17" s="179" t="s">
        <v>265</v>
      </c>
      <c r="D17" s="181">
        <f>'01.Definición de ámbito'!C45</f>
        <v>0</v>
      </c>
      <c r="K17" t="s">
        <v>283</v>
      </c>
      <c r="T17" s="184">
        <f>'03.Muestra'!B22</f>
        <v>15</v>
      </c>
      <c r="U17" s="184" t="str">
        <f>'03.Muestra'!C22</f>
        <v>Feder</v>
      </c>
      <c r="V17" s="184" t="str">
        <f>'03.Muestra'!D22</f>
        <v>Aleatoria</v>
      </c>
      <c r="W17" s="184" t="str">
        <f>'03.Muestra'!E22</f>
        <v>https://www.guadalajara.es/es/feder/</v>
      </c>
      <c r="X17" s="184" t="str">
        <f>'03.Muestra'!F22</f>
        <v>Home &gt; Feder</v>
      </c>
      <c r="Y17" s="184" t="str">
        <f>'03.Muestra'!G22</f>
        <v>Listas, multimedia</v>
      </c>
      <c r="Z17" s="182" t="str">
        <f>RESULTADOS!D33</f>
        <v>Pasa</v>
      </c>
      <c r="AA17" s="182" t="str">
        <f>RESULTADOS!E33</f>
        <v>N/A</v>
      </c>
      <c r="AB17" s="182" t="str">
        <f>RESULTADOS!F33</f>
        <v>N/A</v>
      </c>
      <c r="AC17" s="182" t="str">
        <f>RESULTADOS!G33</f>
        <v>N/A</v>
      </c>
      <c r="AD17" s="182" t="str">
        <f>RESULTADOS!H33</f>
        <v>Pasa</v>
      </c>
      <c r="AE17" s="182" t="str">
        <f>RESULTADOS!I33</f>
        <v>Pasa</v>
      </c>
      <c r="AF17" s="182" t="str">
        <f>RESULTADOS!J33</f>
        <v>Pasa</v>
      </c>
      <c r="AG17" s="182" t="str">
        <f>RESULTADOS!K33</f>
        <v>Pasa</v>
      </c>
      <c r="AH17" s="182" t="str">
        <f>RESULTADOS!L33</f>
        <v>N/A</v>
      </c>
      <c r="AI17" s="182" t="str">
        <f>RESULTADOS!M33</f>
        <v>Pasa</v>
      </c>
      <c r="AJ17" s="182" t="str">
        <f>RESULTADOS!N33</f>
        <v>Pasa</v>
      </c>
      <c r="AK17" s="182" t="str">
        <f>RESULTADOS!O33</f>
        <v>Pasa</v>
      </c>
      <c r="AL17" s="182" t="str">
        <f>RESULTADOS!P33</f>
        <v>N/A</v>
      </c>
      <c r="AM17" s="182" t="str">
        <f>RESULTADOS!Q33</f>
        <v>N/A</v>
      </c>
      <c r="AN17" s="182" t="str">
        <f>RESULTADOS!R33</f>
        <v>Pasa</v>
      </c>
      <c r="AO17" s="182" t="str">
        <f>RESULTADOS!S33</f>
        <v>Pasa</v>
      </c>
      <c r="AP17" s="182" t="str">
        <f>RESULTADOS!T33</f>
        <v>Pasa</v>
      </c>
      <c r="AQ17" s="182" t="str">
        <f>RESULTADOS!U33</f>
        <v>Pasa</v>
      </c>
      <c r="AR17" s="182" t="str">
        <f>RESULTADOS!V33</f>
        <v>Pasa</v>
      </c>
      <c r="AS17" s="182" t="str">
        <f>RESULTADOS!W33</f>
        <v>N/A</v>
      </c>
      <c r="AT17" s="182" t="str">
        <f>RESULTADOS!X33</f>
        <v>N/A</v>
      </c>
      <c r="AU17" s="182" t="str">
        <f>RESULTADOS!Y33</f>
        <v>Pasa</v>
      </c>
      <c r="AV17" s="182" t="str">
        <f>RESULTADOS!Z33</f>
        <v>N/A</v>
      </c>
      <c r="AW17" s="182" t="str">
        <f>RESULTADOS!AA33</f>
        <v>Pasa</v>
      </c>
      <c r="AX17" s="182" t="str">
        <f>RESULTADOS!AB33</f>
        <v>Pasa</v>
      </c>
      <c r="AY17" s="182" t="str">
        <f>RESULTADOS!AC33</f>
        <v>Pasa</v>
      </c>
      <c r="AZ17" s="182" t="str">
        <f>RESULTADOS!AD33</f>
        <v>N/A</v>
      </c>
      <c r="BA17" s="182" t="str">
        <f>RESULTADOS!AE33</f>
        <v>Pasa</v>
      </c>
      <c r="BB17" s="182" t="str">
        <f>RESULTADOS!AF33</f>
        <v>Pasa</v>
      </c>
      <c r="BC17" s="182" t="str">
        <f>RESULTADOS!AG33</f>
        <v>Pasa</v>
      </c>
      <c r="BD17" s="182" t="str">
        <f>RESULTADOS!D74</f>
        <v>N/A</v>
      </c>
      <c r="BE17" s="182" t="str">
        <f>RESULTADOS!E74</f>
        <v>N/A</v>
      </c>
      <c r="BF17" s="182" t="str">
        <f>RESULTADOS!F74</f>
        <v>Pasa</v>
      </c>
      <c r="BG17" s="182" t="str">
        <f>RESULTADOS!G74</f>
        <v>N/A</v>
      </c>
      <c r="BH17" s="182" t="str">
        <f>RESULTADOS!H74</f>
        <v>Pasa</v>
      </c>
      <c r="BI17" s="182" t="str">
        <f>RESULTADOS!I74</f>
        <v>Pasa</v>
      </c>
      <c r="BJ17" s="182" t="str">
        <f>RESULTADOS!J74</f>
        <v>Pasa</v>
      </c>
      <c r="BK17" s="182" t="str">
        <f>RESULTADOS!K74</f>
        <v>Pasa</v>
      </c>
      <c r="BL17" s="182" t="str">
        <f>RESULTADOS!L74</f>
        <v>Pasa</v>
      </c>
      <c r="BM17" s="182" t="str">
        <f>RESULTADOS!M74</f>
        <v>Pasa</v>
      </c>
      <c r="BN17" s="182" t="str">
        <f>RESULTADOS!N74</f>
        <v>N/A</v>
      </c>
      <c r="BO17" s="182" t="str">
        <f>RESULTADOS!O74</f>
        <v>Pasa</v>
      </c>
      <c r="BP17" s="182" t="str">
        <f>RESULTADOS!P74</f>
        <v>Pasa</v>
      </c>
      <c r="BQ17" s="182" t="str">
        <f>RESULTADOS!Q74</f>
        <v>Falla</v>
      </c>
      <c r="BR17" s="182" t="str">
        <f>RESULTADOS!R74</f>
        <v>Pasa</v>
      </c>
      <c r="BS17" s="182" t="str">
        <f>RESULTADOS!S74</f>
        <v>Pasa</v>
      </c>
      <c r="BT17" s="182" t="str">
        <f>RESULTADOS!T74</f>
        <v>Pasa</v>
      </c>
      <c r="BU17" s="182" t="str">
        <f>RESULTADOS!U74</f>
        <v>N/A</v>
      </c>
      <c r="BV17" s="182" t="str">
        <f>RESULTADOS!V74</f>
        <v>N/A</v>
      </c>
      <c r="BW17" s="182" t="str">
        <f>RESULTADOS!W74</f>
        <v>N/A</v>
      </c>
    </row>
    <row r="18" spans="3:75">
      <c r="C18" s="179" t="s">
        <v>8</v>
      </c>
      <c r="D18" s="181" t="str">
        <f>'01.Definición de ámbito'!D48</f>
        <v>No</v>
      </c>
      <c r="K18" t="s">
        <v>61</v>
      </c>
      <c r="L18" s="184">
        <f ca="1">RESULTADOS!K8</f>
        <v>572</v>
      </c>
      <c r="M18" s="184">
        <f ca="1">RESULTADOS!L8</f>
        <v>0.57199999999999995</v>
      </c>
      <c r="T18" s="184">
        <f>'03.Muestra'!B23</f>
        <v>16</v>
      </c>
      <c r="U18" s="184" t="str">
        <f>'03.Muestra'!C23</f>
        <v>Turismo</v>
      </c>
      <c r="V18" s="184" t="str">
        <f>'03.Muestra'!D23</f>
        <v>Aleatoria</v>
      </c>
      <c r="W18" s="184" t="str">
        <f>'03.Muestra'!E23</f>
        <v>https://www.guadalajara.es/es/turismo/</v>
      </c>
      <c r="X18" s="184" t="str">
        <f>'03.Muestra'!F23</f>
        <v>Home &gt; Turismo</v>
      </c>
      <c r="Y18" s="184" t="str">
        <f>'03.Muestra'!G23</f>
        <v>Imágenes, listas, multimedia</v>
      </c>
      <c r="Z18" s="182" t="str">
        <f>RESULTADOS!D34</f>
        <v>Pasa</v>
      </c>
      <c r="AA18" s="182" t="str">
        <f>RESULTADOS!E34</f>
        <v>N/A</v>
      </c>
      <c r="AB18" s="182" t="str">
        <f>RESULTADOS!F34</f>
        <v>N/A</v>
      </c>
      <c r="AC18" s="182" t="str">
        <f>RESULTADOS!G34</f>
        <v>N/A</v>
      </c>
      <c r="AD18" s="182" t="str">
        <f>RESULTADOS!H34</f>
        <v>Pasa</v>
      </c>
      <c r="AE18" s="182" t="str">
        <f>RESULTADOS!I34</f>
        <v>Pasa</v>
      </c>
      <c r="AF18" s="182" t="str">
        <f>RESULTADOS!J34</f>
        <v>Pasa</v>
      </c>
      <c r="AG18" s="182" t="str">
        <f>RESULTADOS!K34</f>
        <v>Pasa</v>
      </c>
      <c r="AH18" s="182" t="str">
        <f>RESULTADOS!L34</f>
        <v>N/A</v>
      </c>
      <c r="AI18" s="182" t="str">
        <f>RESULTADOS!M34</f>
        <v>Pasa</v>
      </c>
      <c r="AJ18" s="182" t="str">
        <f>RESULTADOS!N34</f>
        <v>Pasa</v>
      </c>
      <c r="AK18" s="182" t="str">
        <f>RESULTADOS!O34</f>
        <v>Pasa</v>
      </c>
      <c r="AL18" s="182" t="str">
        <f>RESULTADOS!P34</f>
        <v>N/A</v>
      </c>
      <c r="AM18" s="182" t="str">
        <f>RESULTADOS!Q34</f>
        <v>Falla</v>
      </c>
      <c r="AN18" s="182" t="str">
        <f>RESULTADOS!R34</f>
        <v>Pasa</v>
      </c>
      <c r="AO18" s="182" t="str">
        <f>RESULTADOS!S34</f>
        <v>Pasa</v>
      </c>
      <c r="AP18" s="182" t="str">
        <f>RESULTADOS!T34</f>
        <v>Pasa</v>
      </c>
      <c r="AQ18" s="182" t="str">
        <f>RESULTADOS!U34</f>
        <v>Pasa</v>
      </c>
      <c r="AR18" s="182" t="str">
        <f>RESULTADOS!V34</f>
        <v>Pasa</v>
      </c>
      <c r="AS18" s="182" t="str">
        <f>RESULTADOS!W34</f>
        <v>N/A</v>
      </c>
      <c r="AT18" s="182" t="str">
        <f>RESULTADOS!X34</f>
        <v>N/A</v>
      </c>
      <c r="AU18" s="182" t="str">
        <f>RESULTADOS!Y34</f>
        <v>Falla</v>
      </c>
      <c r="AV18" s="182" t="str">
        <f>RESULTADOS!Z34</f>
        <v>N/A</v>
      </c>
      <c r="AW18" s="182" t="str">
        <f>RESULTADOS!AA34</f>
        <v>Pasa</v>
      </c>
      <c r="AX18" s="182" t="str">
        <f>RESULTADOS!AB34</f>
        <v>Pasa</v>
      </c>
      <c r="AY18" s="182" t="str">
        <f>RESULTADOS!AC34</f>
        <v>Pasa</v>
      </c>
      <c r="AZ18" s="182" t="str">
        <f>RESULTADOS!AD34</f>
        <v>N/A</v>
      </c>
      <c r="BA18" s="182" t="str">
        <f>RESULTADOS!AE34</f>
        <v>Pasa</v>
      </c>
      <c r="BB18" s="182" t="str">
        <f>RESULTADOS!AF34</f>
        <v>Pasa</v>
      </c>
      <c r="BC18" s="182" t="str">
        <f>RESULTADOS!AG34</f>
        <v>Pasa</v>
      </c>
      <c r="BD18" s="182" t="str">
        <f>RESULTADOS!D75</f>
        <v>N/A</v>
      </c>
      <c r="BE18" s="182" t="str">
        <f>RESULTADOS!E75</f>
        <v>N/A</v>
      </c>
      <c r="BF18" s="182" t="str">
        <f>RESULTADOS!F75</f>
        <v>Pasa</v>
      </c>
      <c r="BG18" s="182" t="str">
        <f>RESULTADOS!G75</f>
        <v>Pasa</v>
      </c>
      <c r="BH18" s="182" t="str">
        <f>RESULTADOS!H75</f>
        <v>Falla</v>
      </c>
      <c r="BI18" s="182" t="str">
        <f>RESULTADOS!I75</f>
        <v>Pasa</v>
      </c>
      <c r="BJ18" s="182" t="str">
        <f>RESULTADOS!J75</f>
        <v>Pasa</v>
      </c>
      <c r="BK18" s="182" t="str">
        <f>RESULTADOS!K75</f>
        <v>Pasa</v>
      </c>
      <c r="BL18" s="182" t="str">
        <f>RESULTADOS!L75</f>
        <v>Pasa</v>
      </c>
      <c r="BM18" s="182" t="str">
        <f>RESULTADOS!M75</f>
        <v>Pasa</v>
      </c>
      <c r="BN18" s="182" t="str">
        <f>RESULTADOS!N75</f>
        <v>N/A</v>
      </c>
      <c r="BO18" s="182" t="str">
        <f>RESULTADOS!O75</f>
        <v>Pasa</v>
      </c>
      <c r="BP18" s="182" t="str">
        <f>RESULTADOS!P75</f>
        <v>Pasa</v>
      </c>
      <c r="BQ18" s="182" t="str">
        <f>RESULTADOS!Q75</f>
        <v>Falla</v>
      </c>
      <c r="BR18" s="182" t="str">
        <f>RESULTADOS!R75</f>
        <v>Pasa</v>
      </c>
      <c r="BS18" s="182" t="str">
        <f>RESULTADOS!S75</f>
        <v>Pasa</v>
      </c>
      <c r="BT18" s="182" t="str">
        <f>RESULTADOS!T75</f>
        <v>Pasa</v>
      </c>
      <c r="BU18" s="182" t="str">
        <f>RESULTADOS!U75</f>
        <v>N/A</v>
      </c>
      <c r="BV18" s="182" t="str">
        <f>RESULTADOS!V75</f>
        <v>N/A</v>
      </c>
      <c r="BW18" s="182" t="str">
        <f>RESULTADOS!W75</f>
        <v>N/A</v>
      </c>
    </row>
    <row r="19" spans="3:75">
      <c r="C19" s="179" t="s">
        <v>10</v>
      </c>
      <c r="D19" s="181" t="str">
        <f>'01.Definición de ámbito'!D49</f>
        <v>No</v>
      </c>
      <c r="K19" t="s">
        <v>64</v>
      </c>
      <c r="L19" s="184">
        <f ca="1">RESULTADOS!K9</f>
        <v>37</v>
      </c>
      <c r="M19" s="184">
        <f ca="1">RESULTADOS!L9</f>
        <v>3.6999999999999998E-2</v>
      </c>
      <c r="T19" s="184">
        <f>'03.Muestra'!B24</f>
        <v>17</v>
      </c>
      <c r="U19" s="184" t="str">
        <f>'03.Muestra'!C24</f>
        <v>Noticias</v>
      </c>
      <c r="V19" s="184" t="str">
        <f>'03.Muestra'!D24</f>
        <v>Aleatoria</v>
      </c>
      <c r="W19" s="184" t="str">
        <f>'03.Muestra'!E24</f>
        <v>https://www.guadalajara.es/es/informacion/noticias/</v>
      </c>
      <c r="X19" s="184" t="str">
        <f>'03.Muestra'!F24</f>
        <v>Home &gt; Información &gt; Noticias</v>
      </c>
      <c r="Y19" s="184" t="str">
        <f>'03.Muestra'!G24</f>
        <v>Imágenes, listas, buscador</v>
      </c>
      <c r="Z19" s="182" t="str">
        <f>RESULTADOS!D35</f>
        <v>Pasa</v>
      </c>
      <c r="AA19" s="182" t="str">
        <f>RESULTADOS!E35</f>
        <v>N/A</v>
      </c>
      <c r="AB19" s="182" t="str">
        <f>RESULTADOS!F35</f>
        <v>N/A</v>
      </c>
      <c r="AC19" s="182" t="str">
        <f>RESULTADOS!G35</f>
        <v>N/A</v>
      </c>
      <c r="AD19" s="182" t="str">
        <f>RESULTADOS!H35</f>
        <v>Pasa</v>
      </c>
      <c r="AE19" s="182" t="str">
        <f>RESULTADOS!I35</f>
        <v>Pasa</v>
      </c>
      <c r="AF19" s="182" t="str">
        <f>RESULTADOS!J35</f>
        <v>Pasa</v>
      </c>
      <c r="AG19" s="182" t="str">
        <f>RESULTADOS!K35</f>
        <v>Pasa</v>
      </c>
      <c r="AH19" s="182" t="str">
        <f>RESULTADOS!L35</f>
        <v>N/A</v>
      </c>
      <c r="AI19" s="182" t="str">
        <f>RESULTADOS!M35</f>
        <v>Pasa</v>
      </c>
      <c r="AJ19" s="182" t="str">
        <f>RESULTADOS!N35</f>
        <v>Pasa</v>
      </c>
      <c r="AK19" s="182" t="str">
        <f>RESULTADOS!O35</f>
        <v>Pasa</v>
      </c>
      <c r="AL19" s="182" t="str">
        <f>RESULTADOS!P35</f>
        <v>N/A</v>
      </c>
      <c r="AM19" s="182" t="str">
        <f>RESULTADOS!Q35</f>
        <v>N/A</v>
      </c>
      <c r="AN19" s="182" t="str">
        <f>RESULTADOS!R35</f>
        <v>Pasa</v>
      </c>
      <c r="AO19" s="182" t="str">
        <f>RESULTADOS!S35</f>
        <v>Pasa</v>
      </c>
      <c r="AP19" s="182" t="str">
        <f>RESULTADOS!T35</f>
        <v>Pasa</v>
      </c>
      <c r="AQ19" s="182" t="str">
        <f>RESULTADOS!U35</f>
        <v>Pasa</v>
      </c>
      <c r="AR19" s="182" t="str">
        <f>RESULTADOS!V35</f>
        <v>Pasa</v>
      </c>
      <c r="AS19" s="182" t="str">
        <f>RESULTADOS!W35</f>
        <v>N/A</v>
      </c>
      <c r="AT19" s="182" t="str">
        <f>RESULTADOS!X35</f>
        <v>N/A</v>
      </c>
      <c r="AU19" s="182" t="str">
        <f>RESULTADOS!Y35</f>
        <v>Pasa</v>
      </c>
      <c r="AV19" s="182" t="str">
        <f>RESULTADOS!Z35</f>
        <v>N/A</v>
      </c>
      <c r="AW19" s="182" t="str">
        <f>RESULTADOS!AA35</f>
        <v>Pasa</v>
      </c>
      <c r="AX19" s="182" t="str">
        <f>RESULTADOS!AB35</f>
        <v>Pasa</v>
      </c>
      <c r="AY19" s="182" t="str">
        <f>RESULTADOS!AC35</f>
        <v>Pasa</v>
      </c>
      <c r="AZ19" s="182" t="str">
        <f>RESULTADOS!AD35</f>
        <v>N/A</v>
      </c>
      <c r="BA19" s="182" t="str">
        <f>RESULTADOS!AE35</f>
        <v>Pasa</v>
      </c>
      <c r="BB19" s="182" t="str">
        <f>RESULTADOS!AF35</f>
        <v>Pasa</v>
      </c>
      <c r="BC19" s="182" t="str">
        <f>RESULTADOS!AG35</f>
        <v>Pasa</v>
      </c>
      <c r="BD19" s="182" t="str">
        <f>RESULTADOS!D76</f>
        <v>N/A</v>
      </c>
      <c r="BE19" s="182" t="str">
        <f>RESULTADOS!E76</f>
        <v>N/A</v>
      </c>
      <c r="BF19" s="182" t="str">
        <f>RESULTADOS!F76</f>
        <v>Pasa</v>
      </c>
      <c r="BG19" s="182" t="str">
        <f>RESULTADOS!G76</f>
        <v>Pasa</v>
      </c>
      <c r="BH19" s="182" t="str">
        <f>RESULTADOS!H76</f>
        <v>Pasa</v>
      </c>
      <c r="BI19" s="182" t="str">
        <f>RESULTADOS!I76</f>
        <v>Pasa</v>
      </c>
      <c r="BJ19" s="182" t="str">
        <f>RESULTADOS!J76</f>
        <v>Pasa</v>
      </c>
      <c r="BK19" s="182" t="str">
        <f>RESULTADOS!K76</f>
        <v>Pasa</v>
      </c>
      <c r="BL19" s="182" t="str">
        <f>RESULTADOS!L76</f>
        <v>Falla</v>
      </c>
      <c r="BM19" s="182" t="str">
        <f>RESULTADOS!M76</f>
        <v>Pasa</v>
      </c>
      <c r="BN19" s="182" t="str">
        <f>RESULTADOS!N76</f>
        <v>N/A</v>
      </c>
      <c r="BO19" s="182" t="str">
        <f>RESULTADOS!O76</f>
        <v>Pasa</v>
      </c>
      <c r="BP19" s="182" t="str">
        <f>RESULTADOS!P76</f>
        <v>Pasa</v>
      </c>
      <c r="BQ19" s="182" t="str">
        <f>RESULTADOS!Q76</f>
        <v>Falla</v>
      </c>
      <c r="BR19" s="182" t="str">
        <f>RESULTADOS!R76</f>
        <v>Pasa</v>
      </c>
      <c r="BS19" s="182" t="str">
        <f>RESULTADOS!S76</f>
        <v>Pasa</v>
      </c>
      <c r="BT19" s="182" t="str">
        <f>RESULTADOS!T76</f>
        <v>Pasa</v>
      </c>
      <c r="BU19" s="182" t="str">
        <f>RESULTADOS!U76</f>
        <v>N/A</v>
      </c>
      <c r="BV19" s="182" t="str">
        <f>RESULTADOS!V76</f>
        <v>N/A</v>
      </c>
      <c r="BW19" s="182" t="str">
        <f>RESULTADOS!W76</f>
        <v>Pasa</v>
      </c>
    </row>
    <row r="20" spans="3:75">
      <c r="C20" s="179" t="s">
        <v>11</v>
      </c>
      <c r="D20" s="181" t="str">
        <f>'01.Definición de ámbito'!D50</f>
        <v>No</v>
      </c>
      <c r="K20" t="s">
        <v>67</v>
      </c>
      <c r="L20" s="184">
        <f ca="1">RESULTADOS!K10</f>
        <v>391</v>
      </c>
      <c r="M20" s="184">
        <f ca="1">RESULTADOS!L10</f>
        <v>0.39100000000000001</v>
      </c>
      <c r="T20" s="184">
        <f>'03.Muestra'!B25</f>
        <v>18</v>
      </c>
      <c r="U20" s="184" t="str">
        <f>'03.Muestra'!C25</f>
        <v>Autoliquidaciones</v>
      </c>
      <c r="V20" s="184" t="str">
        <f>'03.Muestra'!D25</f>
        <v>Aleatoria</v>
      </c>
      <c r="W20" s="184" t="str">
        <f>'03.Muestra'!E25</f>
        <v>https://www.guadalajara.es/es/autoliquidaciones/tasa-por-concesion-de-licencias-urbanisticas.html</v>
      </c>
      <c r="X20" s="184" t="str">
        <f>'03.Muestra'!F25</f>
        <v>Home &gt; Autoliquidaciones (pulsar sobre un contenido)</v>
      </c>
      <c r="Y20" s="184" t="str">
        <f>'03.Muestra'!G25</f>
        <v>Imágenes, listas, multimedia</v>
      </c>
      <c r="Z20" s="182" t="str">
        <f>RESULTADOS!D36</f>
        <v>Pasa</v>
      </c>
      <c r="AA20" s="182" t="str">
        <f>RESULTADOS!E36</f>
        <v>N/A</v>
      </c>
      <c r="AB20" s="182" t="str">
        <f>RESULTADOS!F36</f>
        <v>N/A</v>
      </c>
      <c r="AC20" s="182" t="str">
        <f>RESULTADOS!G36</f>
        <v>N/A</v>
      </c>
      <c r="AD20" s="182" t="str">
        <f>RESULTADOS!H36</f>
        <v>Pasa</v>
      </c>
      <c r="AE20" s="182" t="str">
        <f>RESULTADOS!I36</f>
        <v>Pasa</v>
      </c>
      <c r="AF20" s="182" t="str">
        <f>RESULTADOS!J36</f>
        <v>Pasa</v>
      </c>
      <c r="AG20" s="182" t="str">
        <f>RESULTADOS!K36</f>
        <v>Pasa</v>
      </c>
      <c r="AH20" s="182" t="str">
        <f>RESULTADOS!L36</f>
        <v>N/A</v>
      </c>
      <c r="AI20" s="182" t="str">
        <f>RESULTADOS!M36</f>
        <v>Pasa</v>
      </c>
      <c r="AJ20" s="182" t="str">
        <f>RESULTADOS!N36</f>
        <v>Pasa</v>
      </c>
      <c r="AK20" s="182" t="str">
        <f>RESULTADOS!O36</f>
        <v>Pasa</v>
      </c>
      <c r="AL20" s="182" t="str">
        <f>RESULTADOS!P36</f>
        <v>N/A</v>
      </c>
      <c r="AM20" s="182" t="str">
        <f>RESULTADOS!Q36</f>
        <v>N/A</v>
      </c>
      <c r="AN20" s="182" t="str">
        <f>RESULTADOS!R36</f>
        <v>Pasa</v>
      </c>
      <c r="AO20" s="182" t="str">
        <f>RESULTADOS!S36</f>
        <v>Pasa</v>
      </c>
      <c r="AP20" s="182" t="str">
        <f>RESULTADOS!T36</f>
        <v>Pasa</v>
      </c>
      <c r="AQ20" s="182" t="str">
        <f>RESULTADOS!U36</f>
        <v>Pasa</v>
      </c>
      <c r="AR20" s="182" t="str">
        <f>RESULTADOS!V36</f>
        <v>Pasa</v>
      </c>
      <c r="AS20" s="182" t="str">
        <f>RESULTADOS!W36</f>
        <v>N/A</v>
      </c>
      <c r="AT20" s="182" t="str">
        <f>RESULTADOS!X36</f>
        <v>N/A</v>
      </c>
      <c r="AU20" s="182" t="str">
        <f>RESULTADOS!Y36</f>
        <v>Pasa</v>
      </c>
      <c r="AV20" s="182" t="str">
        <f>RESULTADOS!Z36</f>
        <v>N/A</v>
      </c>
      <c r="AW20" s="182" t="str">
        <f>RESULTADOS!AA36</f>
        <v>Pasa</v>
      </c>
      <c r="AX20" s="182" t="str">
        <f>RESULTADOS!AB36</f>
        <v>Pasa</v>
      </c>
      <c r="AY20" s="182" t="str">
        <f>RESULTADOS!AC36</f>
        <v>Pasa</v>
      </c>
      <c r="AZ20" s="182" t="str">
        <f>RESULTADOS!AD36</f>
        <v>N/A</v>
      </c>
      <c r="BA20" s="182" t="str">
        <f>RESULTADOS!AE36</f>
        <v>Pasa</v>
      </c>
      <c r="BB20" s="182" t="str">
        <f>RESULTADOS!AF36</f>
        <v>Pasa</v>
      </c>
      <c r="BC20" s="182" t="str">
        <f>RESULTADOS!AG36</f>
        <v>Pasa</v>
      </c>
      <c r="BD20" s="182" t="str">
        <f>RESULTADOS!D77</f>
        <v>N/A</v>
      </c>
      <c r="BE20" s="182" t="str">
        <f>RESULTADOS!E77</f>
        <v>N/A</v>
      </c>
      <c r="BF20" s="182" t="str">
        <f>RESULTADOS!F77</f>
        <v>Pasa</v>
      </c>
      <c r="BG20" s="182" t="str">
        <f>RESULTADOS!G77</f>
        <v>N/A</v>
      </c>
      <c r="BH20" s="182" t="str">
        <f>RESULTADOS!H77</f>
        <v>Pasa</v>
      </c>
      <c r="BI20" s="182" t="str">
        <f>RESULTADOS!I77</f>
        <v>Pasa</v>
      </c>
      <c r="BJ20" s="182" t="str">
        <f>RESULTADOS!J77</f>
        <v>Pasa</v>
      </c>
      <c r="BK20" s="182" t="str">
        <f>RESULTADOS!K77</f>
        <v>Pasa</v>
      </c>
      <c r="BL20" s="182" t="str">
        <f>RESULTADOS!L77</f>
        <v>Falla</v>
      </c>
      <c r="BM20" s="182" t="str">
        <f>RESULTADOS!M77</f>
        <v>Pasa</v>
      </c>
      <c r="BN20" s="182" t="str">
        <f>RESULTADOS!N77</f>
        <v>N/A</v>
      </c>
      <c r="BO20" s="182" t="str">
        <f>RESULTADOS!O77</f>
        <v>Pasa</v>
      </c>
      <c r="BP20" s="182" t="str">
        <f>RESULTADOS!P77</f>
        <v>Pasa</v>
      </c>
      <c r="BQ20" s="182" t="str">
        <f>RESULTADOS!Q77</f>
        <v>Falla</v>
      </c>
      <c r="BR20" s="182" t="str">
        <f>RESULTADOS!R77</f>
        <v>Pasa</v>
      </c>
      <c r="BS20" s="182" t="str">
        <f>RESULTADOS!S77</f>
        <v>Pasa</v>
      </c>
      <c r="BT20" s="182" t="str">
        <f>RESULTADOS!T77</f>
        <v>Pasa</v>
      </c>
      <c r="BU20" s="182" t="str">
        <f>RESULTADOS!U77</f>
        <v>N/A</v>
      </c>
      <c r="BV20" s="182" t="str">
        <f>RESULTADOS!V77</f>
        <v>N/A</v>
      </c>
      <c r="BW20" s="182" t="str">
        <f>RESULTADOS!W77</f>
        <v>N/A</v>
      </c>
    </row>
    <row r="21" spans="3:75">
      <c r="C21" s="179" t="s">
        <v>12</v>
      </c>
      <c r="D21" s="181" t="str">
        <f>'01.Definición de ámbito'!D51</f>
        <v>No</v>
      </c>
      <c r="K21" t="s">
        <v>141</v>
      </c>
      <c r="L21" s="184">
        <f ca="1">RESULTADOS!K11</f>
        <v>1000</v>
      </c>
      <c r="M21" s="184">
        <f ca="1">RESULTADOS!L11</f>
        <v>1</v>
      </c>
      <c r="T21" s="184">
        <f>'03.Muestra'!B26</f>
        <v>19</v>
      </c>
      <c r="U21" s="184" t="str">
        <f>'03.Muestra'!C26</f>
        <v>Población</v>
      </c>
      <c r="V21" s="184" t="str">
        <f>'03.Muestra'!D26</f>
        <v>Aleatoria</v>
      </c>
      <c r="W21" s="184" t="str">
        <f>'03.Muestra'!E26</f>
        <v>https://www.guadalajara.es/es/ciudad/poblacion/</v>
      </c>
      <c r="X21" s="184" t="str">
        <f>'03.Muestra'!F26</f>
        <v>Home &gt; Ciudad &gt; Población</v>
      </c>
      <c r="Y21" s="184" t="str">
        <f>'03.Muestra'!G26</f>
        <v>Imágenes, listas, tablas de datos, multimedia</v>
      </c>
      <c r="Z21" s="182" t="str">
        <f>RESULTADOS!D37</f>
        <v>Pasa</v>
      </c>
      <c r="AA21" s="182" t="str">
        <f>RESULTADOS!E37</f>
        <v>N/A</v>
      </c>
      <c r="AB21" s="182" t="str">
        <f>RESULTADOS!F37</f>
        <v>N/A</v>
      </c>
      <c r="AC21" s="182" t="str">
        <f>RESULTADOS!G37</f>
        <v>N/A</v>
      </c>
      <c r="AD21" s="182" t="str">
        <f>RESULTADOS!H37</f>
        <v>Pasa</v>
      </c>
      <c r="AE21" s="182" t="str">
        <f>RESULTADOS!I37</f>
        <v>Pasa</v>
      </c>
      <c r="AF21" s="182" t="str">
        <f>RESULTADOS!J37</f>
        <v>Pasa</v>
      </c>
      <c r="AG21" s="182" t="str">
        <f>RESULTADOS!K37</f>
        <v>Pasa</v>
      </c>
      <c r="AH21" s="182" t="str">
        <f>RESULTADOS!L37</f>
        <v>N/A</v>
      </c>
      <c r="AI21" s="182" t="str">
        <f>RESULTADOS!M37</f>
        <v>Pasa</v>
      </c>
      <c r="AJ21" s="182" t="str">
        <f>RESULTADOS!N37</f>
        <v>Pasa</v>
      </c>
      <c r="AK21" s="182" t="str">
        <f>RESULTADOS!O37</f>
        <v>Pasa</v>
      </c>
      <c r="AL21" s="182" t="str">
        <f>RESULTADOS!P37</f>
        <v>N/A</v>
      </c>
      <c r="AM21" s="182" t="str">
        <f>RESULTADOS!Q37</f>
        <v>N/A</v>
      </c>
      <c r="AN21" s="182" t="str">
        <f>RESULTADOS!R37</f>
        <v>Pasa</v>
      </c>
      <c r="AO21" s="182" t="str">
        <f>RESULTADOS!S37</f>
        <v>Pasa</v>
      </c>
      <c r="AP21" s="182" t="str">
        <f>RESULTADOS!T37</f>
        <v>Pasa</v>
      </c>
      <c r="AQ21" s="182" t="str">
        <f>RESULTADOS!U37</f>
        <v>Pasa</v>
      </c>
      <c r="AR21" s="182" t="str">
        <f>RESULTADOS!V37</f>
        <v>Pasa</v>
      </c>
      <c r="AS21" s="182" t="str">
        <f>RESULTADOS!W37</f>
        <v>N/A</v>
      </c>
      <c r="AT21" s="182" t="str">
        <f>RESULTADOS!X37</f>
        <v>N/A</v>
      </c>
      <c r="AU21" s="182" t="str">
        <f>RESULTADOS!Y37</f>
        <v>Pasa</v>
      </c>
      <c r="AV21" s="182" t="str">
        <f>RESULTADOS!Z37</f>
        <v>N/A</v>
      </c>
      <c r="AW21" s="182" t="str">
        <f>RESULTADOS!AA37</f>
        <v>Pasa</v>
      </c>
      <c r="AX21" s="182" t="str">
        <f>RESULTADOS!AB37</f>
        <v>Pasa</v>
      </c>
      <c r="AY21" s="182" t="str">
        <f>RESULTADOS!AC37</f>
        <v>Pasa</v>
      </c>
      <c r="AZ21" s="182" t="str">
        <f>RESULTADOS!AD37</f>
        <v>N/A</v>
      </c>
      <c r="BA21" s="182" t="str">
        <f>RESULTADOS!AE37</f>
        <v>Pasa</v>
      </c>
      <c r="BB21" s="182" t="str">
        <f>RESULTADOS!AF37</f>
        <v>Pasa</v>
      </c>
      <c r="BC21" s="182" t="str">
        <f>RESULTADOS!AG37</f>
        <v>Pasa</v>
      </c>
      <c r="BD21" s="182" t="str">
        <f>RESULTADOS!D78</f>
        <v>N/A</v>
      </c>
      <c r="BE21" s="182" t="str">
        <f>RESULTADOS!E78</f>
        <v>N/A</v>
      </c>
      <c r="BF21" s="182" t="str">
        <f>RESULTADOS!F78</f>
        <v>Pasa</v>
      </c>
      <c r="BG21" s="182" t="str">
        <f>RESULTADOS!G78</f>
        <v>N/A</v>
      </c>
      <c r="BH21" s="182" t="str">
        <f>RESULTADOS!H78</f>
        <v>Pasa</v>
      </c>
      <c r="BI21" s="182" t="str">
        <f>RESULTADOS!I78</f>
        <v>Pasa</v>
      </c>
      <c r="BJ21" s="182" t="str">
        <f>RESULTADOS!J78</f>
        <v>Pasa</v>
      </c>
      <c r="BK21" s="182" t="str">
        <f>RESULTADOS!K78</f>
        <v>Pasa</v>
      </c>
      <c r="BL21" s="182" t="str">
        <f>RESULTADOS!L78</f>
        <v>Pasa</v>
      </c>
      <c r="BM21" s="182" t="str">
        <f>RESULTADOS!M78</f>
        <v>Pasa</v>
      </c>
      <c r="BN21" s="182" t="str">
        <f>RESULTADOS!N78</f>
        <v>N/A</v>
      </c>
      <c r="BO21" s="182" t="str">
        <f>RESULTADOS!O78</f>
        <v>Pasa</v>
      </c>
      <c r="BP21" s="182" t="str">
        <f>RESULTADOS!P78</f>
        <v>Pasa</v>
      </c>
      <c r="BQ21" s="182" t="str">
        <f>RESULTADOS!Q78</f>
        <v>Falla</v>
      </c>
      <c r="BR21" s="182" t="str">
        <f>RESULTADOS!R78</f>
        <v>Pasa</v>
      </c>
      <c r="BS21" s="182" t="str">
        <f>RESULTADOS!S78</f>
        <v>Pasa</v>
      </c>
      <c r="BT21" s="182" t="str">
        <f>RESULTADOS!T78</f>
        <v>Pasa</v>
      </c>
      <c r="BU21" s="182" t="str">
        <f>RESULTADOS!U78</f>
        <v>N/A</v>
      </c>
      <c r="BV21" s="182" t="str">
        <f>RESULTADOS!V78</f>
        <v>N/A</v>
      </c>
      <c r="BW21" s="182" t="str">
        <f>RESULTADOS!W78</f>
        <v>N/A</v>
      </c>
    </row>
    <row r="22" spans="3:75">
      <c r="C22" s="179" t="s">
        <v>13</v>
      </c>
      <c r="D22" s="181" t="str">
        <f>'01.Definición de ámbito'!D52</f>
        <v>No</v>
      </c>
      <c r="T22" s="184">
        <f>'03.Muestra'!B27</f>
        <v>20</v>
      </c>
      <c r="U22" s="184" t="str">
        <f>'03.Muestra'!C27</f>
        <v>Sesiones del Pleno</v>
      </c>
      <c r="V22" s="184" t="str">
        <f>'03.Muestra'!D27</f>
        <v>Otras páginas</v>
      </c>
      <c r="W22" s="184" t="str">
        <f>'03.Muestra'!E27</f>
        <v>https://sesiones.guadalajara.es/session/sessionDetail/ff8080817989e35f0179a454fa2a0004</v>
      </c>
      <c r="X22" s="184" t="str">
        <f>'03.Muestra'!F27</f>
        <v>Home &gt; Ciudad &gt; Portal Multimedia (pulsar sobre un contenido)</v>
      </c>
      <c r="Y22" s="184" t="str">
        <f>'03.Muestra'!G27</f>
        <v>Multimedia</v>
      </c>
      <c r="Z22" s="182" t="str">
        <f>RESULTADOS!D38</f>
        <v>Falla</v>
      </c>
      <c r="AA22" s="182" t="str">
        <f>RESULTADOS!E38</f>
        <v>N/A</v>
      </c>
      <c r="AB22" s="182" t="str">
        <f>RESULTADOS!F38</f>
        <v>N/A</v>
      </c>
      <c r="AC22" s="182" t="str">
        <f>RESULTADOS!G38</f>
        <v>N/A</v>
      </c>
      <c r="AD22" s="182" t="str">
        <f>RESULTADOS!H38</f>
        <v>Falla</v>
      </c>
      <c r="AE22" s="182" t="str">
        <f>RESULTADOS!I38</f>
        <v>Pasa</v>
      </c>
      <c r="AF22" s="182" t="str">
        <f>RESULTADOS!J38</f>
        <v>Pasa</v>
      </c>
      <c r="AG22" s="182" t="str">
        <f>RESULTADOS!K38</f>
        <v>Pasa</v>
      </c>
      <c r="AH22" s="182" t="str">
        <f>RESULTADOS!L38</f>
        <v>N/A</v>
      </c>
      <c r="AI22" s="182" t="str">
        <f>RESULTADOS!M38</f>
        <v>Pasa</v>
      </c>
      <c r="AJ22" s="182" t="str">
        <f>RESULTADOS!N38</f>
        <v>Pasa</v>
      </c>
      <c r="AK22" s="182" t="str">
        <f>RESULTADOS!O38</f>
        <v>N/A</v>
      </c>
      <c r="AL22" s="182" t="str">
        <f>RESULTADOS!P38</f>
        <v>N/A</v>
      </c>
      <c r="AM22" s="182" t="str">
        <f>RESULTADOS!Q38</f>
        <v>N/A</v>
      </c>
      <c r="AN22" s="182" t="str">
        <f>RESULTADOS!R38</f>
        <v>Pasa</v>
      </c>
      <c r="AO22" s="182" t="str">
        <f>RESULTADOS!S38</f>
        <v>Pasa</v>
      </c>
      <c r="AP22" s="182" t="str">
        <f>RESULTADOS!T38</f>
        <v>Pasa</v>
      </c>
      <c r="AQ22" s="182" t="str">
        <f>RESULTADOS!U38</f>
        <v>Pasa</v>
      </c>
      <c r="AR22" s="182" t="str">
        <f>RESULTADOS!V38</f>
        <v>Falla</v>
      </c>
      <c r="AS22" s="182" t="str">
        <f>RESULTADOS!W38</f>
        <v>N/A</v>
      </c>
      <c r="AT22" s="182" t="str">
        <f>RESULTADOS!X38</f>
        <v>N/A</v>
      </c>
      <c r="AU22" s="182" t="str">
        <f>RESULTADOS!Y38</f>
        <v>Falla</v>
      </c>
      <c r="AV22" s="182" t="str">
        <f>RESULTADOS!Z38</f>
        <v>N/A</v>
      </c>
      <c r="AW22" s="182" t="str">
        <f>RESULTADOS!AA38</f>
        <v>Falla</v>
      </c>
      <c r="AX22" s="182" t="str">
        <f>RESULTADOS!AB38</f>
        <v>Pasa</v>
      </c>
      <c r="AY22" s="182" t="str">
        <f>RESULTADOS!AC38</f>
        <v>Pasa</v>
      </c>
      <c r="AZ22" s="182" t="str">
        <f>RESULTADOS!AD38</f>
        <v>N/A</v>
      </c>
      <c r="BA22" s="182" t="str">
        <f>RESULTADOS!AE38</f>
        <v>Falla</v>
      </c>
      <c r="BB22" s="182" t="str">
        <f>RESULTADOS!AF38</f>
        <v>Falla</v>
      </c>
      <c r="BC22" s="182" t="str">
        <f>RESULTADOS!AG38</f>
        <v>Falla</v>
      </c>
      <c r="BD22" s="182" t="str">
        <f>RESULTADOS!D79</f>
        <v>N/A</v>
      </c>
      <c r="BE22" s="182" t="str">
        <f>RESULTADOS!E79</f>
        <v>N/A</v>
      </c>
      <c r="BF22" s="182" t="str">
        <f>RESULTADOS!F79</f>
        <v>Pasa</v>
      </c>
      <c r="BG22" s="182" t="str">
        <f>RESULTADOS!G79</f>
        <v>N/A</v>
      </c>
      <c r="BH22" s="182" t="str">
        <f>RESULTADOS!H79</f>
        <v>Pasa</v>
      </c>
      <c r="BI22" s="182" t="str">
        <f>RESULTADOS!I79</f>
        <v>Pasa</v>
      </c>
      <c r="BJ22" s="182" t="str">
        <f>RESULTADOS!J79</f>
        <v>Pasa</v>
      </c>
      <c r="BK22" s="182" t="str">
        <f>RESULTADOS!K79</f>
        <v>Pasa</v>
      </c>
      <c r="BL22" s="182" t="str">
        <f>RESULTADOS!L79</f>
        <v>Falla</v>
      </c>
      <c r="BM22" s="182" t="str">
        <f>RESULTADOS!M79</f>
        <v>Pasa</v>
      </c>
      <c r="BN22" s="182" t="str">
        <f>RESULTADOS!N79</f>
        <v>N/A</v>
      </c>
      <c r="BO22" s="182" t="str">
        <f>RESULTADOS!O79</f>
        <v>Pasa</v>
      </c>
      <c r="BP22" s="182" t="str">
        <f>RESULTADOS!P79</f>
        <v>Pasa</v>
      </c>
      <c r="BQ22" s="182" t="str">
        <f>RESULTADOS!Q79</f>
        <v>Falla</v>
      </c>
      <c r="BR22" s="182" t="str">
        <f>RESULTADOS!R79</f>
        <v>Pasa</v>
      </c>
      <c r="BS22" s="182" t="str">
        <f>RESULTADOS!S79</f>
        <v>Pasa</v>
      </c>
      <c r="BT22" s="182" t="str">
        <f>RESULTADOS!T79</f>
        <v>Pasa</v>
      </c>
      <c r="BU22" s="182" t="str">
        <f>RESULTADOS!U79</f>
        <v>N/A</v>
      </c>
      <c r="BV22" s="182" t="str">
        <f>RESULTADOS!V79</f>
        <v>N/A</v>
      </c>
      <c r="BW22" s="182" t="str">
        <f>RESULTADOS!W79</f>
        <v>N/A</v>
      </c>
    </row>
    <row r="23" spans="3:75">
      <c r="C23" s="179" t="s">
        <v>14</v>
      </c>
      <c r="D23" s="181" t="str">
        <f>'01.Definición de ámbito'!D53</f>
        <v>No</v>
      </c>
      <c r="K23" t="s">
        <v>284</v>
      </c>
      <c r="T23" s="184">
        <f>'03.Muestra'!B28</f>
        <v>21</v>
      </c>
      <c r="U23" s="184">
        <f>'03.Muestra'!C28</f>
        <v>0</v>
      </c>
      <c r="V23" s="184">
        <f>'03.Muestra'!D28</f>
        <v>0</v>
      </c>
      <c r="W23" s="184">
        <f>'03.Muestra'!E28</f>
        <v>0</v>
      </c>
      <c r="X23" s="184">
        <f>'03.Muestra'!F28</f>
        <v>0</v>
      </c>
      <c r="Y23" s="184">
        <f>'03.Muestra'!G28</f>
        <v>0</v>
      </c>
      <c r="Z23" s="182" t="str">
        <f>RESULTADOS!D39</f>
        <v/>
      </c>
      <c r="AA23" s="182" t="str">
        <f>RESULTADOS!E39</f>
        <v/>
      </c>
      <c r="AB23" s="182" t="str">
        <f>RESULTADOS!F39</f>
        <v/>
      </c>
      <c r="AC23" s="182" t="str">
        <f>RESULTADOS!G39</f>
        <v/>
      </c>
      <c r="AD23" s="182" t="str">
        <f>RESULTADOS!H39</f>
        <v/>
      </c>
      <c r="AE23" s="182" t="str">
        <f>RESULTADOS!I39</f>
        <v/>
      </c>
      <c r="AF23" s="182" t="str">
        <f>RESULTADOS!J39</f>
        <v/>
      </c>
      <c r="AG23" s="182" t="str">
        <f>RESULTADOS!K39</f>
        <v/>
      </c>
      <c r="AH23" s="182" t="str">
        <f>RESULTADOS!L39</f>
        <v/>
      </c>
      <c r="AI23" s="182" t="str">
        <f>RESULTADOS!M39</f>
        <v/>
      </c>
      <c r="AJ23" s="182" t="str">
        <f>RESULTADOS!N39</f>
        <v/>
      </c>
      <c r="AK23" s="182" t="str">
        <f>RESULTADOS!O39</f>
        <v/>
      </c>
      <c r="AL23" s="182" t="str">
        <f>RESULTADOS!P39</f>
        <v/>
      </c>
      <c r="AM23" s="182" t="str">
        <f>RESULTADOS!Q39</f>
        <v/>
      </c>
      <c r="AN23" s="182" t="str">
        <f>RESULTADOS!R39</f>
        <v/>
      </c>
      <c r="AO23" s="182" t="str">
        <f>RESULTADOS!S39</f>
        <v/>
      </c>
      <c r="AP23" s="182" t="str">
        <f>RESULTADOS!T39</f>
        <v/>
      </c>
      <c r="AQ23" s="182" t="str">
        <f>RESULTADOS!U39</f>
        <v/>
      </c>
      <c r="AR23" s="182" t="str">
        <f>RESULTADOS!V39</f>
        <v/>
      </c>
      <c r="AS23" s="182" t="str">
        <f>RESULTADOS!W39</f>
        <v/>
      </c>
      <c r="AT23" s="182" t="str">
        <f>RESULTADOS!X39</f>
        <v/>
      </c>
      <c r="AU23" s="182" t="str">
        <f>RESULTADOS!Y39</f>
        <v/>
      </c>
      <c r="AV23" s="182" t="str">
        <f>RESULTADOS!Z39</f>
        <v/>
      </c>
      <c r="AW23" s="182" t="str">
        <f>RESULTADOS!AA39</f>
        <v/>
      </c>
      <c r="AX23" s="182" t="str">
        <f>RESULTADOS!AB39</f>
        <v/>
      </c>
      <c r="AY23" s="182" t="str">
        <f>RESULTADOS!AC39</f>
        <v/>
      </c>
      <c r="AZ23" s="182" t="str">
        <f>RESULTADOS!AD39</f>
        <v/>
      </c>
      <c r="BA23" s="182" t="str">
        <f>RESULTADOS!AE39</f>
        <v/>
      </c>
      <c r="BB23" s="182" t="str">
        <f>RESULTADOS!AF39</f>
        <v/>
      </c>
      <c r="BC23" s="182" t="str">
        <f>RESULTADOS!AG39</f>
        <v/>
      </c>
      <c r="BD23" s="182" t="str">
        <f>RESULTADOS!D80</f>
        <v/>
      </c>
      <c r="BE23" s="182" t="str">
        <f>RESULTADOS!E80</f>
        <v/>
      </c>
      <c r="BF23" s="182" t="str">
        <f>RESULTADOS!F80</f>
        <v/>
      </c>
      <c r="BG23" s="182" t="str">
        <f>RESULTADOS!G80</f>
        <v/>
      </c>
      <c r="BH23" s="182" t="str">
        <f>RESULTADOS!H80</f>
        <v/>
      </c>
      <c r="BI23" s="182" t="str">
        <f>RESULTADOS!I80</f>
        <v/>
      </c>
      <c r="BJ23" s="182" t="str">
        <f>RESULTADOS!J80</f>
        <v/>
      </c>
      <c r="BK23" s="182" t="str">
        <f>RESULTADOS!K80</f>
        <v/>
      </c>
      <c r="BL23" s="182" t="str">
        <f>RESULTADOS!L80</f>
        <v/>
      </c>
      <c r="BM23" s="182" t="str">
        <f>RESULTADOS!M80</f>
        <v/>
      </c>
      <c r="BN23" s="182" t="str">
        <f>RESULTADOS!N80</f>
        <v/>
      </c>
      <c r="BO23" s="182" t="str">
        <f>RESULTADOS!O80</f>
        <v/>
      </c>
      <c r="BP23" s="182" t="str">
        <f>RESULTADOS!P80</f>
        <v/>
      </c>
      <c r="BQ23" s="182" t="str">
        <f>RESULTADOS!Q80</f>
        <v/>
      </c>
      <c r="BR23" s="182" t="str">
        <f>RESULTADOS!R80</f>
        <v/>
      </c>
      <c r="BS23" s="182" t="str">
        <f>RESULTADOS!S80</f>
        <v/>
      </c>
      <c r="BT23" s="182" t="str">
        <f>RESULTADOS!T80</f>
        <v/>
      </c>
      <c r="BU23" s="182" t="str">
        <f>RESULTADOS!U80</f>
        <v/>
      </c>
      <c r="BV23" s="182" t="str">
        <f>RESULTADOS!V80</f>
        <v/>
      </c>
      <c r="BW23" s="182" t="str">
        <f>RESULTADOS!W80</f>
        <v/>
      </c>
    </row>
    <row r="24" spans="3:75">
      <c r="C24" s="179" t="s">
        <v>15</v>
      </c>
      <c r="D24" s="181" t="str">
        <f>'01.Definición de ámbito'!D54</f>
        <v>No</v>
      </c>
      <c r="K24" t="s">
        <v>62</v>
      </c>
      <c r="L24" s="184">
        <f ca="1">RESULTADOS!O8</f>
        <v>0</v>
      </c>
      <c r="M24" s="184">
        <f ca="1">RESULTADOS!P8</f>
        <v>0</v>
      </c>
      <c r="T24" s="184">
        <f>'03.Muestra'!B29</f>
        <v>22</v>
      </c>
      <c r="U24" s="184">
        <f>'03.Muestra'!C29</f>
        <v>0</v>
      </c>
      <c r="V24" s="184">
        <f>'03.Muestra'!D29</f>
        <v>0</v>
      </c>
      <c r="W24" s="184">
        <f>'03.Muestra'!E29</f>
        <v>0</v>
      </c>
      <c r="X24" s="184">
        <f>'03.Muestra'!F29</f>
        <v>0</v>
      </c>
      <c r="Y24" s="184">
        <f>'03.Muestra'!G29</f>
        <v>0</v>
      </c>
      <c r="Z24" s="182" t="str">
        <f>RESULTADOS!D40</f>
        <v/>
      </c>
      <c r="AA24" s="182" t="str">
        <f>RESULTADOS!E40</f>
        <v/>
      </c>
      <c r="AB24" s="182" t="str">
        <f>RESULTADOS!F40</f>
        <v/>
      </c>
      <c r="AC24" s="182" t="str">
        <f>RESULTADOS!G40</f>
        <v/>
      </c>
      <c r="AD24" s="182" t="str">
        <f>RESULTADOS!H40</f>
        <v/>
      </c>
      <c r="AE24" s="182" t="str">
        <f>RESULTADOS!I40</f>
        <v/>
      </c>
      <c r="AF24" s="182" t="str">
        <f>RESULTADOS!J40</f>
        <v/>
      </c>
      <c r="AG24" s="182" t="str">
        <f>RESULTADOS!K40</f>
        <v/>
      </c>
      <c r="AH24" s="182" t="str">
        <f>RESULTADOS!L40</f>
        <v/>
      </c>
      <c r="AI24" s="182" t="str">
        <f>RESULTADOS!M40</f>
        <v/>
      </c>
      <c r="AJ24" s="182" t="str">
        <f>RESULTADOS!N40</f>
        <v/>
      </c>
      <c r="AK24" s="182" t="str">
        <f>RESULTADOS!O40</f>
        <v/>
      </c>
      <c r="AL24" s="182" t="str">
        <f>RESULTADOS!P40</f>
        <v/>
      </c>
      <c r="AM24" s="182" t="str">
        <f>RESULTADOS!Q40</f>
        <v/>
      </c>
      <c r="AN24" s="182" t="str">
        <f>RESULTADOS!R40</f>
        <v/>
      </c>
      <c r="AO24" s="182" t="str">
        <f>RESULTADOS!S40</f>
        <v/>
      </c>
      <c r="AP24" s="182" t="str">
        <f>RESULTADOS!T40</f>
        <v/>
      </c>
      <c r="AQ24" s="182" t="str">
        <f>RESULTADOS!U40</f>
        <v/>
      </c>
      <c r="AR24" s="182" t="str">
        <f>RESULTADOS!V40</f>
        <v/>
      </c>
      <c r="AS24" s="182" t="str">
        <f>RESULTADOS!W40</f>
        <v/>
      </c>
      <c r="AT24" s="182" t="str">
        <f>RESULTADOS!X40</f>
        <v/>
      </c>
      <c r="AU24" s="182" t="str">
        <f>RESULTADOS!Y40</f>
        <v/>
      </c>
      <c r="AV24" s="182" t="str">
        <f>RESULTADOS!Z40</f>
        <v/>
      </c>
      <c r="AW24" s="182" t="str">
        <f>RESULTADOS!AA40</f>
        <v/>
      </c>
      <c r="AX24" s="182" t="str">
        <f>RESULTADOS!AB40</f>
        <v/>
      </c>
      <c r="AY24" s="182" t="str">
        <f>RESULTADOS!AC40</f>
        <v/>
      </c>
      <c r="AZ24" s="182" t="str">
        <f>RESULTADOS!AD40</f>
        <v/>
      </c>
      <c r="BA24" s="182" t="str">
        <f>RESULTADOS!AE40</f>
        <v/>
      </c>
      <c r="BB24" s="182" t="str">
        <f>RESULTADOS!AF40</f>
        <v/>
      </c>
      <c r="BC24" s="182" t="str">
        <f>RESULTADOS!AG40</f>
        <v/>
      </c>
      <c r="BD24" s="182" t="str">
        <f>RESULTADOS!D81</f>
        <v/>
      </c>
      <c r="BE24" s="182" t="str">
        <f>RESULTADOS!E81</f>
        <v/>
      </c>
      <c r="BF24" s="182" t="str">
        <f>RESULTADOS!F81</f>
        <v/>
      </c>
      <c r="BG24" s="182" t="str">
        <f>RESULTADOS!G81</f>
        <v/>
      </c>
      <c r="BH24" s="182" t="str">
        <f>RESULTADOS!H81</f>
        <v/>
      </c>
      <c r="BI24" s="182" t="str">
        <f>RESULTADOS!I81</f>
        <v/>
      </c>
      <c r="BJ24" s="182" t="str">
        <f>RESULTADOS!J81</f>
        <v/>
      </c>
      <c r="BK24" s="182" t="str">
        <f>RESULTADOS!K81</f>
        <v/>
      </c>
      <c r="BL24" s="182" t="str">
        <f>RESULTADOS!L81</f>
        <v/>
      </c>
      <c r="BM24" s="182" t="str">
        <f>RESULTADOS!M81</f>
        <v/>
      </c>
      <c r="BN24" s="182" t="str">
        <f>RESULTADOS!N81</f>
        <v/>
      </c>
      <c r="BO24" s="182" t="str">
        <f>RESULTADOS!O81</f>
        <v/>
      </c>
      <c r="BP24" s="182" t="str">
        <f>RESULTADOS!P81</f>
        <v/>
      </c>
      <c r="BQ24" s="182" t="str">
        <f>RESULTADOS!Q81</f>
        <v/>
      </c>
      <c r="BR24" s="182" t="str">
        <f>RESULTADOS!R81</f>
        <v/>
      </c>
      <c r="BS24" s="182" t="str">
        <f>RESULTADOS!S81</f>
        <v/>
      </c>
      <c r="BT24" s="182" t="str">
        <f>RESULTADOS!T81</f>
        <v/>
      </c>
      <c r="BU24" s="182" t="str">
        <f>RESULTADOS!U81</f>
        <v/>
      </c>
      <c r="BV24" s="182" t="str">
        <f>RESULTADOS!V81</f>
        <v/>
      </c>
      <c r="BW24" s="182" t="str">
        <f>RESULTADOS!W81</f>
        <v/>
      </c>
    </row>
    <row r="25" spans="3:75">
      <c r="C25" s="179" t="s">
        <v>16</v>
      </c>
      <c r="D25" s="181" t="str">
        <f>'01.Definición de ámbito'!D55</f>
        <v>No</v>
      </c>
      <c r="K25" t="s">
        <v>65</v>
      </c>
      <c r="L25" s="184">
        <f ca="1">RESULTADOS!O9</f>
        <v>0</v>
      </c>
      <c r="M25" s="184">
        <f ca="1">RESULTADOS!P9</f>
        <v>0</v>
      </c>
      <c r="T25" s="184">
        <f>'03.Muestra'!B30</f>
        <v>23</v>
      </c>
      <c r="U25" s="184">
        <f>'03.Muestra'!C30</f>
        <v>0</v>
      </c>
      <c r="V25" s="184">
        <f>'03.Muestra'!D30</f>
        <v>0</v>
      </c>
      <c r="W25" s="184">
        <f>'03.Muestra'!E30</f>
        <v>0</v>
      </c>
      <c r="X25" s="184">
        <f>'03.Muestra'!F30</f>
        <v>0</v>
      </c>
      <c r="Y25" s="184">
        <f>'03.Muestra'!G30</f>
        <v>0</v>
      </c>
      <c r="Z25" s="182" t="str">
        <f>RESULTADOS!D41</f>
        <v/>
      </c>
      <c r="AA25" s="182" t="str">
        <f>RESULTADOS!E41</f>
        <v/>
      </c>
      <c r="AB25" s="182" t="str">
        <f>RESULTADOS!F41</f>
        <v/>
      </c>
      <c r="AC25" s="182" t="str">
        <f>RESULTADOS!G41</f>
        <v/>
      </c>
      <c r="AD25" s="182" t="str">
        <f>RESULTADOS!H41</f>
        <v/>
      </c>
      <c r="AE25" s="182" t="str">
        <f>RESULTADOS!I41</f>
        <v/>
      </c>
      <c r="AF25" s="182" t="str">
        <f>RESULTADOS!J41</f>
        <v/>
      </c>
      <c r="AG25" s="182" t="str">
        <f>RESULTADOS!K41</f>
        <v/>
      </c>
      <c r="AH25" s="182" t="str">
        <f>RESULTADOS!L41</f>
        <v/>
      </c>
      <c r="AI25" s="182" t="str">
        <f>RESULTADOS!M41</f>
        <v/>
      </c>
      <c r="AJ25" s="182" t="str">
        <f>RESULTADOS!N41</f>
        <v/>
      </c>
      <c r="AK25" s="182" t="str">
        <f>RESULTADOS!O41</f>
        <v/>
      </c>
      <c r="AL25" s="182" t="str">
        <f>RESULTADOS!P41</f>
        <v/>
      </c>
      <c r="AM25" s="182" t="str">
        <f>RESULTADOS!Q41</f>
        <v/>
      </c>
      <c r="AN25" s="182" t="str">
        <f>RESULTADOS!R41</f>
        <v/>
      </c>
      <c r="AO25" s="182" t="str">
        <f>RESULTADOS!S41</f>
        <v/>
      </c>
      <c r="AP25" s="182" t="str">
        <f>RESULTADOS!T41</f>
        <v/>
      </c>
      <c r="AQ25" s="182" t="str">
        <f>RESULTADOS!U41</f>
        <v/>
      </c>
      <c r="AR25" s="182" t="str">
        <f>RESULTADOS!V41</f>
        <v/>
      </c>
      <c r="AS25" s="182" t="str">
        <f>RESULTADOS!W41</f>
        <v/>
      </c>
      <c r="AT25" s="182" t="str">
        <f>RESULTADOS!X41</f>
        <v/>
      </c>
      <c r="AU25" s="182" t="str">
        <f>RESULTADOS!Y41</f>
        <v/>
      </c>
      <c r="AV25" s="182" t="str">
        <f>RESULTADOS!Z41</f>
        <v/>
      </c>
      <c r="AW25" s="182" t="str">
        <f>RESULTADOS!AA41</f>
        <v/>
      </c>
      <c r="AX25" s="182" t="str">
        <f>RESULTADOS!AB41</f>
        <v/>
      </c>
      <c r="AY25" s="182" t="str">
        <f>RESULTADOS!AC41</f>
        <v/>
      </c>
      <c r="AZ25" s="182" t="str">
        <f>RESULTADOS!AD41</f>
        <v/>
      </c>
      <c r="BA25" s="182" t="str">
        <f>RESULTADOS!AE41</f>
        <v/>
      </c>
      <c r="BB25" s="182" t="str">
        <f>RESULTADOS!AF41</f>
        <v/>
      </c>
      <c r="BC25" s="182" t="str">
        <f>RESULTADOS!AG41</f>
        <v/>
      </c>
      <c r="BD25" s="182" t="str">
        <f>RESULTADOS!D82</f>
        <v/>
      </c>
      <c r="BE25" s="182" t="str">
        <f>RESULTADOS!E82</f>
        <v/>
      </c>
      <c r="BF25" s="182" t="str">
        <f>RESULTADOS!F82</f>
        <v/>
      </c>
      <c r="BG25" s="182" t="str">
        <f>RESULTADOS!G82</f>
        <v/>
      </c>
      <c r="BH25" s="182" t="str">
        <f>RESULTADOS!H82</f>
        <v/>
      </c>
      <c r="BI25" s="182" t="str">
        <f>RESULTADOS!I82</f>
        <v/>
      </c>
      <c r="BJ25" s="182" t="str">
        <f>RESULTADOS!J82</f>
        <v/>
      </c>
      <c r="BK25" s="182" t="str">
        <f>RESULTADOS!K82</f>
        <v/>
      </c>
      <c r="BL25" s="182" t="str">
        <f>RESULTADOS!L82</f>
        <v/>
      </c>
      <c r="BM25" s="182" t="str">
        <f>RESULTADOS!M82</f>
        <v/>
      </c>
      <c r="BN25" s="182" t="str">
        <f>RESULTADOS!N82</f>
        <v/>
      </c>
      <c r="BO25" s="182" t="str">
        <f>RESULTADOS!O82</f>
        <v/>
      </c>
      <c r="BP25" s="182" t="str">
        <f>RESULTADOS!P82</f>
        <v/>
      </c>
      <c r="BQ25" s="182" t="str">
        <f>RESULTADOS!Q82</f>
        <v/>
      </c>
      <c r="BR25" s="182" t="str">
        <f>RESULTADOS!R82</f>
        <v/>
      </c>
      <c r="BS25" s="182" t="str">
        <f>RESULTADOS!S82</f>
        <v/>
      </c>
      <c r="BT25" s="182" t="str">
        <f>RESULTADOS!T82</f>
        <v/>
      </c>
      <c r="BU25" s="182" t="str">
        <f>RESULTADOS!U82</f>
        <v/>
      </c>
      <c r="BV25" s="182" t="str">
        <f>RESULTADOS!V82</f>
        <v/>
      </c>
      <c r="BW25" s="182" t="str">
        <f>RESULTADOS!W82</f>
        <v/>
      </c>
    </row>
    <row r="26" spans="3:75">
      <c r="C26" s="179" t="s">
        <v>17</v>
      </c>
      <c r="D26" s="181" t="str">
        <f>'01.Definición de ámbito'!D56</f>
        <v>No</v>
      </c>
      <c r="K26" t="s">
        <v>68</v>
      </c>
      <c r="L26" s="184">
        <f ca="1">RESULTADOS!O10</f>
        <v>0</v>
      </c>
      <c r="M26" s="184">
        <f ca="1">RESULTADOS!P10</f>
        <v>0</v>
      </c>
      <c r="T26" s="184">
        <f>'03.Muestra'!B31</f>
        <v>24</v>
      </c>
      <c r="U26" s="184">
        <f>'03.Muestra'!C31</f>
        <v>0</v>
      </c>
      <c r="V26" s="184">
        <f>'03.Muestra'!D31</f>
        <v>0</v>
      </c>
      <c r="W26" s="184">
        <f>'03.Muestra'!E31</f>
        <v>0</v>
      </c>
      <c r="X26" s="184">
        <f>'03.Muestra'!F31</f>
        <v>0</v>
      </c>
      <c r="Y26" s="184">
        <f>'03.Muestra'!G31</f>
        <v>0</v>
      </c>
      <c r="Z26" s="182" t="str">
        <f>RESULTADOS!D42</f>
        <v/>
      </c>
      <c r="AA26" s="182" t="str">
        <f>RESULTADOS!E42</f>
        <v/>
      </c>
      <c r="AB26" s="182" t="str">
        <f>RESULTADOS!F42</f>
        <v/>
      </c>
      <c r="AC26" s="182" t="str">
        <f>RESULTADOS!G42</f>
        <v/>
      </c>
      <c r="AD26" s="182" t="str">
        <f>RESULTADOS!H42</f>
        <v/>
      </c>
      <c r="AE26" s="182" t="str">
        <f>RESULTADOS!I42</f>
        <v/>
      </c>
      <c r="AF26" s="182" t="str">
        <f>RESULTADOS!J42</f>
        <v/>
      </c>
      <c r="AG26" s="182" t="str">
        <f>RESULTADOS!K42</f>
        <v/>
      </c>
      <c r="AH26" s="182" t="str">
        <f>RESULTADOS!L42</f>
        <v/>
      </c>
      <c r="AI26" s="182" t="str">
        <f>RESULTADOS!M42</f>
        <v/>
      </c>
      <c r="AJ26" s="182" t="str">
        <f>RESULTADOS!N42</f>
        <v/>
      </c>
      <c r="AK26" s="182" t="str">
        <f>RESULTADOS!O42</f>
        <v/>
      </c>
      <c r="AL26" s="182" t="str">
        <f>RESULTADOS!P42</f>
        <v/>
      </c>
      <c r="AM26" s="182" t="str">
        <f>RESULTADOS!Q42</f>
        <v/>
      </c>
      <c r="AN26" s="182" t="str">
        <f>RESULTADOS!R42</f>
        <v/>
      </c>
      <c r="AO26" s="182" t="str">
        <f>RESULTADOS!S42</f>
        <v/>
      </c>
      <c r="AP26" s="182" t="str">
        <f>RESULTADOS!T42</f>
        <v/>
      </c>
      <c r="AQ26" s="182" t="str">
        <f>RESULTADOS!U42</f>
        <v/>
      </c>
      <c r="AR26" s="182" t="str">
        <f>RESULTADOS!V42</f>
        <v/>
      </c>
      <c r="AS26" s="182" t="str">
        <f>RESULTADOS!W42</f>
        <v/>
      </c>
      <c r="AT26" s="182" t="str">
        <f>RESULTADOS!X42</f>
        <v/>
      </c>
      <c r="AU26" s="182" t="str">
        <f>RESULTADOS!Y42</f>
        <v/>
      </c>
      <c r="AV26" s="182" t="str">
        <f>RESULTADOS!Z42</f>
        <v/>
      </c>
      <c r="AW26" s="182" t="str">
        <f>RESULTADOS!AA42</f>
        <v/>
      </c>
      <c r="AX26" s="182" t="str">
        <f>RESULTADOS!AB42</f>
        <v/>
      </c>
      <c r="AY26" s="182" t="str">
        <f>RESULTADOS!AC42</f>
        <v/>
      </c>
      <c r="AZ26" s="182" t="str">
        <f>RESULTADOS!AD42</f>
        <v/>
      </c>
      <c r="BA26" s="182" t="str">
        <f>RESULTADOS!AE42</f>
        <v/>
      </c>
      <c r="BB26" s="182" t="str">
        <f>RESULTADOS!AF42</f>
        <v/>
      </c>
      <c r="BC26" s="182" t="str">
        <f>RESULTADOS!AG42</f>
        <v/>
      </c>
      <c r="BD26" s="182" t="str">
        <f>RESULTADOS!D83</f>
        <v/>
      </c>
      <c r="BE26" s="182" t="str">
        <f>RESULTADOS!E83</f>
        <v/>
      </c>
      <c r="BF26" s="182" t="str">
        <f>RESULTADOS!F83</f>
        <v/>
      </c>
      <c r="BG26" s="182" t="str">
        <f>RESULTADOS!G83</f>
        <v/>
      </c>
      <c r="BH26" s="182" t="str">
        <f>RESULTADOS!H83</f>
        <v/>
      </c>
      <c r="BI26" s="182" t="str">
        <f>RESULTADOS!I83</f>
        <v/>
      </c>
      <c r="BJ26" s="182" t="str">
        <f>RESULTADOS!J83</f>
        <v/>
      </c>
      <c r="BK26" s="182" t="str">
        <f>RESULTADOS!K83</f>
        <v/>
      </c>
      <c r="BL26" s="182" t="str">
        <f>RESULTADOS!L83</f>
        <v/>
      </c>
      <c r="BM26" s="182" t="str">
        <f>RESULTADOS!M83</f>
        <v/>
      </c>
      <c r="BN26" s="182" t="str">
        <f>RESULTADOS!N83</f>
        <v/>
      </c>
      <c r="BO26" s="182" t="str">
        <f>RESULTADOS!O83</f>
        <v/>
      </c>
      <c r="BP26" s="182" t="str">
        <f>RESULTADOS!P83</f>
        <v/>
      </c>
      <c r="BQ26" s="182" t="str">
        <f>RESULTADOS!Q83</f>
        <v/>
      </c>
      <c r="BR26" s="182" t="str">
        <f>RESULTADOS!R83</f>
        <v/>
      </c>
      <c r="BS26" s="182" t="str">
        <f>RESULTADOS!S83</f>
        <v/>
      </c>
      <c r="BT26" s="182" t="str">
        <f>RESULTADOS!T83</f>
        <v/>
      </c>
      <c r="BU26" s="182" t="str">
        <f>RESULTADOS!U83</f>
        <v/>
      </c>
      <c r="BV26" s="182" t="str">
        <f>RESULTADOS!V83</f>
        <v/>
      </c>
      <c r="BW26" s="182" t="str">
        <f>RESULTADOS!W83</f>
        <v/>
      </c>
    </row>
    <row r="27" spans="3:75">
      <c r="C27" s="179" t="s">
        <v>18</v>
      </c>
      <c r="D27" s="181" t="str">
        <f>'01.Definición de ámbito'!D57</f>
        <v>No</v>
      </c>
      <c r="K27" t="s">
        <v>141</v>
      </c>
      <c r="L27" s="184">
        <f ca="1">RESULTADOS!O11</f>
        <v>0</v>
      </c>
      <c r="M27" s="184">
        <f ca="1">RESULTADOS!P11</f>
        <v>0</v>
      </c>
      <c r="T27" s="184">
        <f>'03.Muestra'!B32</f>
        <v>25</v>
      </c>
      <c r="U27" s="184">
        <f>'03.Muestra'!C32</f>
        <v>0</v>
      </c>
      <c r="V27" s="184">
        <f>'03.Muestra'!D32</f>
        <v>0</v>
      </c>
      <c r="W27" s="184">
        <f>'03.Muestra'!E32</f>
        <v>0</v>
      </c>
      <c r="X27" s="184">
        <f>'03.Muestra'!F32</f>
        <v>0</v>
      </c>
      <c r="Y27" s="184">
        <f>'03.Muestra'!G32</f>
        <v>0</v>
      </c>
      <c r="Z27" s="182" t="str">
        <f>RESULTADOS!D43</f>
        <v/>
      </c>
      <c r="AA27" s="182" t="str">
        <f>RESULTADOS!E43</f>
        <v/>
      </c>
      <c r="AB27" s="182" t="str">
        <f>RESULTADOS!F43</f>
        <v/>
      </c>
      <c r="AC27" s="182" t="str">
        <f>RESULTADOS!G43</f>
        <v/>
      </c>
      <c r="AD27" s="182" t="str">
        <f>RESULTADOS!H43</f>
        <v/>
      </c>
      <c r="AE27" s="182" t="str">
        <f>RESULTADOS!I43</f>
        <v/>
      </c>
      <c r="AF27" s="182" t="str">
        <f>RESULTADOS!J43</f>
        <v/>
      </c>
      <c r="AG27" s="182" t="str">
        <f>RESULTADOS!K43</f>
        <v/>
      </c>
      <c r="AH27" s="182" t="str">
        <f>RESULTADOS!L43</f>
        <v/>
      </c>
      <c r="AI27" s="182" t="str">
        <f>RESULTADOS!M43</f>
        <v/>
      </c>
      <c r="AJ27" s="182" t="str">
        <f>RESULTADOS!N43</f>
        <v/>
      </c>
      <c r="AK27" s="182" t="str">
        <f>RESULTADOS!O43</f>
        <v/>
      </c>
      <c r="AL27" s="182" t="str">
        <f>RESULTADOS!P43</f>
        <v/>
      </c>
      <c r="AM27" s="182" t="str">
        <f>RESULTADOS!Q43</f>
        <v/>
      </c>
      <c r="AN27" s="182" t="str">
        <f>RESULTADOS!R43</f>
        <v/>
      </c>
      <c r="AO27" s="182" t="str">
        <f>RESULTADOS!S43</f>
        <v/>
      </c>
      <c r="AP27" s="182" t="str">
        <f>RESULTADOS!T43</f>
        <v/>
      </c>
      <c r="AQ27" s="182" t="str">
        <f>RESULTADOS!U43</f>
        <v/>
      </c>
      <c r="AR27" s="182" t="str">
        <f>RESULTADOS!V43</f>
        <v/>
      </c>
      <c r="AS27" s="182" t="str">
        <f>RESULTADOS!W43</f>
        <v/>
      </c>
      <c r="AT27" s="182" t="str">
        <f>RESULTADOS!X43</f>
        <v/>
      </c>
      <c r="AU27" s="182" t="str">
        <f>RESULTADOS!Y43</f>
        <v/>
      </c>
      <c r="AV27" s="182" t="str">
        <f>RESULTADOS!Z43</f>
        <v/>
      </c>
      <c r="AW27" s="182" t="str">
        <f>RESULTADOS!AA43</f>
        <v/>
      </c>
      <c r="AX27" s="182" t="str">
        <f>RESULTADOS!AB43</f>
        <v/>
      </c>
      <c r="AY27" s="182" t="str">
        <f>RESULTADOS!AC43</f>
        <v/>
      </c>
      <c r="AZ27" s="182" t="str">
        <f>RESULTADOS!AD43</f>
        <v/>
      </c>
      <c r="BA27" s="182" t="str">
        <f>RESULTADOS!AE43</f>
        <v/>
      </c>
      <c r="BB27" s="182" t="str">
        <f>RESULTADOS!AF43</f>
        <v/>
      </c>
      <c r="BC27" s="182" t="str">
        <f>RESULTADOS!AG43</f>
        <v/>
      </c>
      <c r="BD27" s="182" t="str">
        <f>RESULTADOS!D84</f>
        <v/>
      </c>
      <c r="BE27" s="182" t="str">
        <f>RESULTADOS!E84</f>
        <v/>
      </c>
      <c r="BF27" s="182" t="str">
        <f>RESULTADOS!F84</f>
        <v/>
      </c>
      <c r="BG27" s="182" t="str">
        <f>RESULTADOS!G84</f>
        <v/>
      </c>
      <c r="BH27" s="182" t="str">
        <f>RESULTADOS!H84</f>
        <v/>
      </c>
      <c r="BI27" s="182" t="str">
        <f>RESULTADOS!I84</f>
        <v/>
      </c>
      <c r="BJ27" s="182" t="str">
        <f>RESULTADOS!J84</f>
        <v/>
      </c>
      <c r="BK27" s="182" t="str">
        <f>RESULTADOS!K84</f>
        <v/>
      </c>
      <c r="BL27" s="182" t="str">
        <f>RESULTADOS!L84</f>
        <v/>
      </c>
      <c r="BM27" s="182" t="str">
        <f>RESULTADOS!M84</f>
        <v/>
      </c>
      <c r="BN27" s="182" t="str">
        <f>RESULTADOS!N84</f>
        <v/>
      </c>
      <c r="BO27" s="182" t="str">
        <f>RESULTADOS!O84</f>
        <v/>
      </c>
      <c r="BP27" s="182" t="str">
        <f>RESULTADOS!P84</f>
        <v/>
      </c>
      <c r="BQ27" s="182" t="str">
        <f>RESULTADOS!Q84</f>
        <v/>
      </c>
      <c r="BR27" s="182" t="str">
        <f>RESULTADOS!R84</f>
        <v/>
      </c>
      <c r="BS27" s="182" t="str">
        <f>RESULTADOS!S84</f>
        <v/>
      </c>
      <c r="BT27" s="182" t="str">
        <f>RESULTADOS!T84</f>
        <v/>
      </c>
      <c r="BU27" s="182" t="str">
        <f>RESULTADOS!U84</f>
        <v/>
      </c>
      <c r="BV27" s="182" t="str">
        <f>RESULTADOS!V84</f>
        <v/>
      </c>
      <c r="BW27" s="182" t="str">
        <f>RESULTADOS!W84</f>
        <v/>
      </c>
    </row>
    <row r="28" spans="3:75">
      <c r="C28" s="179" t="s">
        <v>19</v>
      </c>
      <c r="D28" s="181" t="str">
        <f>'01.Definición de ámbito'!D58</f>
        <v>No</v>
      </c>
      <c r="T28" s="184">
        <f>'03.Muestra'!B33</f>
        <v>26</v>
      </c>
      <c r="U28" s="184">
        <f>'03.Muestra'!C33</f>
        <v>0</v>
      </c>
      <c r="V28" s="184">
        <f>'03.Muestra'!D33</f>
        <v>0</v>
      </c>
      <c r="W28" s="184">
        <f>'03.Muestra'!E33</f>
        <v>0</v>
      </c>
      <c r="X28" s="184">
        <f>'03.Muestra'!F33</f>
        <v>0</v>
      </c>
      <c r="Y28" s="184">
        <f>'03.Muestra'!G33</f>
        <v>0</v>
      </c>
      <c r="Z28" s="182" t="str">
        <f>RESULTADOS!D44</f>
        <v/>
      </c>
      <c r="AA28" s="182" t="str">
        <f>RESULTADOS!E44</f>
        <v/>
      </c>
      <c r="AB28" s="182" t="str">
        <f>RESULTADOS!F44</f>
        <v/>
      </c>
      <c r="AC28" s="182" t="str">
        <f>RESULTADOS!G44</f>
        <v/>
      </c>
      <c r="AD28" s="182" t="str">
        <f>RESULTADOS!H44</f>
        <v/>
      </c>
      <c r="AE28" s="182" t="str">
        <f>RESULTADOS!I44</f>
        <v/>
      </c>
      <c r="AF28" s="182" t="str">
        <f>RESULTADOS!J44</f>
        <v/>
      </c>
      <c r="AG28" s="182" t="str">
        <f>RESULTADOS!K44</f>
        <v/>
      </c>
      <c r="AH28" s="182" t="str">
        <f>RESULTADOS!L44</f>
        <v/>
      </c>
      <c r="AI28" s="182" t="str">
        <f>RESULTADOS!M44</f>
        <v/>
      </c>
      <c r="AJ28" s="182" t="str">
        <f>RESULTADOS!N44</f>
        <v/>
      </c>
      <c r="AK28" s="182" t="str">
        <f>RESULTADOS!O44</f>
        <v/>
      </c>
      <c r="AL28" s="182" t="str">
        <f>RESULTADOS!P44</f>
        <v/>
      </c>
      <c r="AM28" s="182" t="str">
        <f>RESULTADOS!Q44</f>
        <v/>
      </c>
      <c r="AN28" s="182" t="str">
        <f>RESULTADOS!R44</f>
        <v/>
      </c>
      <c r="AO28" s="182" t="str">
        <f>RESULTADOS!S44</f>
        <v/>
      </c>
      <c r="AP28" s="182" t="str">
        <f>RESULTADOS!T44</f>
        <v/>
      </c>
      <c r="AQ28" s="182" t="str">
        <f>RESULTADOS!U44</f>
        <v/>
      </c>
      <c r="AR28" s="182" t="str">
        <f>RESULTADOS!V44</f>
        <v/>
      </c>
      <c r="AS28" s="182" t="str">
        <f>RESULTADOS!W44</f>
        <v/>
      </c>
      <c r="AT28" s="182" t="str">
        <f>RESULTADOS!X44</f>
        <v/>
      </c>
      <c r="AU28" s="182" t="str">
        <f>RESULTADOS!Y44</f>
        <v/>
      </c>
      <c r="AV28" s="182" t="str">
        <f>RESULTADOS!Z44</f>
        <v/>
      </c>
      <c r="AW28" s="182" t="str">
        <f>RESULTADOS!AA44</f>
        <v/>
      </c>
      <c r="AX28" s="182" t="str">
        <f>RESULTADOS!AB44</f>
        <v/>
      </c>
      <c r="AY28" s="182" t="str">
        <f>RESULTADOS!AC44</f>
        <v/>
      </c>
      <c r="AZ28" s="182" t="str">
        <f>RESULTADOS!AD44</f>
        <v/>
      </c>
      <c r="BA28" s="182" t="str">
        <f>RESULTADOS!AE44</f>
        <v/>
      </c>
      <c r="BB28" s="182" t="str">
        <f>RESULTADOS!AF44</f>
        <v/>
      </c>
      <c r="BC28" s="182" t="str">
        <f>RESULTADOS!AG44</f>
        <v/>
      </c>
      <c r="BD28" s="182" t="str">
        <f>RESULTADOS!D85</f>
        <v/>
      </c>
      <c r="BE28" s="182" t="str">
        <f>RESULTADOS!E85</f>
        <v/>
      </c>
      <c r="BF28" s="182" t="str">
        <f>RESULTADOS!F85</f>
        <v/>
      </c>
      <c r="BG28" s="182" t="str">
        <f>RESULTADOS!G85</f>
        <v/>
      </c>
      <c r="BH28" s="182" t="str">
        <f>RESULTADOS!H85</f>
        <v/>
      </c>
      <c r="BI28" s="182" t="str">
        <f>RESULTADOS!I85</f>
        <v/>
      </c>
      <c r="BJ28" s="182" t="str">
        <f>RESULTADOS!J85</f>
        <v/>
      </c>
      <c r="BK28" s="182" t="str">
        <f>RESULTADOS!K85</f>
        <v/>
      </c>
      <c r="BL28" s="182" t="str">
        <f>RESULTADOS!L85</f>
        <v/>
      </c>
      <c r="BM28" s="182" t="str">
        <f>RESULTADOS!M85</f>
        <v/>
      </c>
      <c r="BN28" s="182" t="str">
        <f>RESULTADOS!N85</f>
        <v/>
      </c>
      <c r="BO28" s="182" t="str">
        <f>RESULTADOS!O85</f>
        <v/>
      </c>
      <c r="BP28" s="182" t="str">
        <f>RESULTADOS!P85</f>
        <v/>
      </c>
      <c r="BQ28" s="182" t="str">
        <f>RESULTADOS!Q85</f>
        <v/>
      </c>
      <c r="BR28" s="182" t="str">
        <f>RESULTADOS!R85</f>
        <v/>
      </c>
      <c r="BS28" s="182" t="str">
        <f>RESULTADOS!S85</f>
        <v/>
      </c>
      <c r="BT28" s="182" t="str">
        <f>RESULTADOS!T85</f>
        <v/>
      </c>
      <c r="BU28" s="182" t="str">
        <f>RESULTADOS!U85</f>
        <v/>
      </c>
      <c r="BV28" s="182" t="str">
        <f>RESULTADOS!V85</f>
        <v/>
      </c>
      <c r="BW28" s="182" t="str">
        <f>RESULTADOS!W85</f>
        <v/>
      </c>
    </row>
    <row r="29" spans="3:75">
      <c r="C29" s="179" t="s">
        <v>267</v>
      </c>
      <c r="D29" s="181" t="str">
        <f>'01.Definición de ámbito'!C60</f>
        <v>Autoevaluacion con recursos propios</v>
      </c>
      <c r="K29" t="s">
        <v>285</v>
      </c>
      <c r="L29" s="185" t="str">
        <f>RESULTADOS!C14</f>
        <v>Parcialmente Conforme</v>
      </c>
      <c r="T29" s="184">
        <f>'03.Muestra'!B34</f>
        <v>27</v>
      </c>
      <c r="U29" s="184">
        <f>'03.Muestra'!C34</f>
        <v>0</v>
      </c>
      <c r="V29" s="184">
        <f>'03.Muestra'!D34</f>
        <v>0</v>
      </c>
      <c r="W29" s="184">
        <f>'03.Muestra'!E34</f>
        <v>0</v>
      </c>
      <c r="X29" s="184">
        <f>'03.Muestra'!F34</f>
        <v>0</v>
      </c>
      <c r="Y29" s="184">
        <f>'03.Muestra'!G34</f>
        <v>0</v>
      </c>
      <c r="Z29" s="182" t="str">
        <f>RESULTADOS!D45</f>
        <v/>
      </c>
      <c r="AA29" s="182" t="str">
        <f>RESULTADOS!E45</f>
        <v/>
      </c>
      <c r="AB29" s="182" t="str">
        <f>RESULTADOS!F45</f>
        <v/>
      </c>
      <c r="AC29" s="182" t="str">
        <f>RESULTADOS!G45</f>
        <v/>
      </c>
      <c r="AD29" s="182" t="str">
        <f>RESULTADOS!H45</f>
        <v/>
      </c>
      <c r="AE29" s="182" t="str">
        <f>RESULTADOS!I45</f>
        <v/>
      </c>
      <c r="AF29" s="182" t="str">
        <f>RESULTADOS!J45</f>
        <v/>
      </c>
      <c r="AG29" s="182" t="str">
        <f>RESULTADOS!K45</f>
        <v/>
      </c>
      <c r="AH29" s="182" t="str">
        <f>RESULTADOS!L45</f>
        <v/>
      </c>
      <c r="AI29" s="182" t="str">
        <f>RESULTADOS!M45</f>
        <v/>
      </c>
      <c r="AJ29" s="182" t="str">
        <f>RESULTADOS!N45</f>
        <v/>
      </c>
      <c r="AK29" s="182" t="str">
        <f>RESULTADOS!O45</f>
        <v/>
      </c>
      <c r="AL29" s="182" t="str">
        <f>RESULTADOS!P45</f>
        <v/>
      </c>
      <c r="AM29" s="182" t="str">
        <f>RESULTADOS!Q45</f>
        <v/>
      </c>
      <c r="AN29" s="182" t="str">
        <f>RESULTADOS!R45</f>
        <v/>
      </c>
      <c r="AO29" s="182" t="str">
        <f>RESULTADOS!S45</f>
        <v/>
      </c>
      <c r="AP29" s="182" t="str">
        <f>RESULTADOS!T45</f>
        <v/>
      </c>
      <c r="AQ29" s="182" t="str">
        <f>RESULTADOS!U45</f>
        <v/>
      </c>
      <c r="AR29" s="182" t="str">
        <f>RESULTADOS!V45</f>
        <v/>
      </c>
      <c r="AS29" s="182" t="str">
        <f>RESULTADOS!W45</f>
        <v/>
      </c>
      <c r="AT29" s="182" t="str">
        <f>RESULTADOS!X45</f>
        <v/>
      </c>
      <c r="AU29" s="182" t="str">
        <f>RESULTADOS!Y45</f>
        <v/>
      </c>
      <c r="AV29" s="182" t="str">
        <f>RESULTADOS!Z45</f>
        <v/>
      </c>
      <c r="AW29" s="182" t="str">
        <f>RESULTADOS!AA45</f>
        <v/>
      </c>
      <c r="AX29" s="182" t="str">
        <f>RESULTADOS!AB45</f>
        <v/>
      </c>
      <c r="AY29" s="182" t="str">
        <f>RESULTADOS!AC45</f>
        <v/>
      </c>
      <c r="AZ29" s="182" t="str">
        <f>RESULTADOS!AD45</f>
        <v/>
      </c>
      <c r="BA29" s="182" t="str">
        <f>RESULTADOS!AE45</f>
        <v/>
      </c>
      <c r="BB29" s="182" t="str">
        <f>RESULTADOS!AF45</f>
        <v/>
      </c>
      <c r="BC29" s="182" t="str">
        <f>RESULTADOS!AG45</f>
        <v/>
      </c>
      <c r="BD29" s="182" t="str">
        <f>RESULTADOS!D86</f>
        <v/>
      </c>
      <c r="BE29" s="182" t="str">
        <f>RESULTADOS!E86</f>
        <v/>
      </c>
      <c r="BF29" s="182" t="str">
        <f>RESULTADOS!F86</f>
        <v/>
      </c>
      <c r="BG29" s="182" t="str">
        <f>RESULTADOS!G86</f>
        <v/>
      </c>
      <c r="BH29" s="182" t="str">
        <f>RESULTADOS!H86</f>
        <v/>
      </c>
      <c r="BI29" s="182" t="str">
        <f>RESULTADOS!I86</f>
        <v/>
      </c>
      <c r="BJ29" s="182" t="str">
        <f>RESULTADOS!J86</f>
        <v/>
      </c>
      <c r="BK29" s="182" t="str">
        <f>RESULTADOS!K86</f>
        <v/>
      </c>
      <c r="BL29" s="182" t="str">
        <f>RESULTADOS!L86</f>
        <v/>
      </c>
      <c r="BM29" s="182" t="str">
        <f>RESULTADOS!M86</f>
        <v/>
      </c>
      <c r="BN29" s="182" t="str">
        <f>RESULTADOS!N86</f>
        <v/>
      </c>
      <c r="BO29" s="182" t="str">
        <f>RESULTADOS!O86</f>
        <v/>
      </c>
      <c r="BP29" s="182" t="str">
        <f>RESULTADOS!P86</f>
        <v/>
      </c>
      <c r="BQ29" s="182" t="str">
        <f>RESULTADOS!Q86</f>
        <v/>
      </c>
      <c r="BR29" s="182" t="str">
        <f>RESULTADOS!R86</f>
        <v/>
      </c>
      <c r="BS29" s="182" t="str">
        <f>RESULTADOS!S86</f>
        <v/>
      </c>
      <c r="BT29" s="182" t="str">
        <f>RESULTADOS!T86</f>
        <v/>
      </c>
      <c r="BU29" s="182" t="str">
        <f>RESULTADOS!U86</f>
        <v/>
      </c>
      <c r="BV29" s="182" t="str">
        <f>RESULTADOS!V86</f>
        <v/>
      </c>
      <c r="BW29" s="182" t="str">
        <f>RESULTADOS!W86</f>
        <v/>
      </c>
    </row>
    <row r="30" spans="3:75">
      <c r="C30" t="s">
        <v>21</v>
      </c>
      <c r="D30" s="181" t="str">
        <f>'01.Definición de ámbito'!C62</f>
        <v>Grupo Intermark</v>
      </c>
      <c r="K30" t="s">
        <v>286</v>
      </c>
      <c r="L30" s="186">
        <f>RESULTADOS!E14</f>
        <v>8.7200000000000006</v>
      </c>
      <c r="T30" s="184">
        <f>'03.Muestra'!B35</f>
        <v>28</v>
      </c>
      <c r="U30" s="184">
        <f>'03.Muestra'!C35</f>
        <v>0</v>
      </c>
      <c r="V30" s="184">
        <f>'03.Muestra'!D35</f>
        <v>0</v>
      </c>
      <c r="W30" s="184">
        <f>'03.Muestra'!E35</f>
        <v>0</v>
      </c>
      <c r="X30" s="184">
        <f>'03.Muestra'!F35</f>
        <v>0</v>
      </c>
      <c r="Y30" s="184">
        <f>'03.Muestra'!G35</f>
        <v>0</v>
      </c>
      <c r="Z30" s="182" t="str">
        <f>RESULTADOS!D46</f>
        <v/>
      </c>
      <c r="AA30" s="182" t="str">
        <f>RESULTADOS!E46</f>
        <v/>
      </c>
      <c r="AB30" s="182" t="str">
        <f>RESULTADOS!F46</f>
        <v/>
      </c>
      <c r="AC30" s="182" t="str">
        <f>RESULTADOS!G46</f>
        <v/>
      </c>
      <c r="AD30" s="182" t="str">
        <f>RESULTADOS!H46</f>
        <v/>
      </c>
      <c r="AE30" s="182" t="str">
        <f>RESULTADOS!I46</f>
        <v/>
      </c>
      <c r="AF30" s="182" t="str">
        <f>RESULTADOS!J46</f>
        <v/>
      </c>
      <c r="AG30" s="182" t="str">
        <f>RESULTADOS!K46</f>
        <v/>
      </c>
      <c r="AH30" s="182" t="str">
        <f>RESULTADOS!L46</f>
        <v/>
      </c>
      <c r="AI30" s="182" t="str">
        <f>RESULTADOS!M46</f>
        <v/>
      </c>
      <c r="AJ30" s="182" t="str">
        <f>RESULTADOS!N46</f>
        <v/>
      </c>
      <c r="AK30" s="182" t="str">
        <f>RESULTADOS!O46</f>
        <v/>
      </c>
      <c r="AL30" s="182" t="str">
        <f>RESULTADOS!P46</f>
        <v/>
      </c>
      <c r="AM30" s="182" t="str">
        <f>RESULTADOS!Q46</f>
        <v/>
      </c>
      <c r="AN30" s="182" t="str">
        <f>RESULTADOS!R46</f>
        <v/>
      </c>
      <c r="AO30" s="182" t="str">
        <f>RESULTADOS!S46</f>
        <v/>
      </c>
      <c r="AP30" s="182" t="str">
        <f>RESULTADOS!T46</f>
        <v/>
      </c>
      <c r="AQ30" s="182" t="str">
        <f>RESULTADOS!U46</f>
        <v/>
      </c>
      <c r="AR30" s="182" t="str">
        <f>RESULTADOS!V46</f>
        <v/>
      </c>
      <c r="AS30" s="182" t="str">
        <f>RESULTADOS!W46</f>
        <v/>
      </c>
      <c r="AT30" s="182" t="str">
        <f>RESULTADOS!X46</f>
        <v/>
      </c>
      <c r="AU30" s="182" t="str">
        <f>RESULTADOS!Y46</f>
        <v/>
      </c>
      <c r="AV30" s="182" t="str">
        <f>RESULTADOS!Z46</f>
        <v/>
      </c>
      <c r="AW30" s="182" t="str">
        <f>RESULTADOS!AA46</f>
        <v/>
      </c>
      <c r="AX30" s="182" t="str">
        <f>RESULTADOS!AB46</f>
        <v/>
      </c>
      <c r="AY30" s="182" t="str">
        <f>RESULTADOS!AC46</f>
        <v/>
      </c>
      <c r="AZ30" s="182" t="str">
        <f>RESULTADOS!AD46</f>
        <v/>
      </c>
      <c r="BA30" s="182" t="str">
        <f>RESULTADOS!AE46</f>
        <v/>
      </c>
      <c r="BB30" s="182" t="str">
        <f>RESULTADOS!AF46</f>
        <v/>
      </c>
      <c r="BC30" s="182" t="str">
        <f>RESULTADOS!AG46</f>
        <v/>
      </c>
      <c r="BD30" s="182" t="str">
        <f>RESULTADOS!D87</f>
        <v/>
      </c>
      <c r="BE30" s="182" t="str">
        <f>RESULTADOS!E87</f>
        <v/>
      </c>
      <c r="BF30" s="182" t="str">
        <f>RESULTADOS!F87</f>
        <v/>
      </c>
      <c r="BG30" s="182" t="str">
        <f>RESULTADOS!G87</f>
        <v/>
      </c>
      <c r="BH30" s="182" t="str">
        <f>RESULTADOS!H87</f>
        <v/>
      </c>
      <c r="BI30" s="182" t="str">
        <f>RESULTADOS!I87</f>
        <v/>
      </c>
      <c r="BJ30" s="182" t="str">
        <f>RESULTADOS!J87</f>
        <v/>
      </c>
      <c r="BK30" s="182" t="str">
        <f>RESULTADOS!K87</f>
        <v/>
      </c>
      <c r="BL30" s="182" t="str">
        <f>RESULTADOS!L87</f>
        <v/>
      </c>
      <c r="BM30" s="182" t="str">
        <f>RESULTADOS!M87</f>
        <v/>
      </c>
      <c r="BN30" s="182" t="str">
        <f>RESULTADOS!N87</f>
        <v/>
      </c>
      <c r="BO30" s="182" t="str">
        <f>RESULTADOS!O87</f>
        <v/>
      </c>
      <c r="BP30" s="182" t="str">
        <f>RESULTADOS!P87</f>
        <v/>
      </c>
      <c r="BQ30" s="182" t="str">
        <f>RESULTADOS!Q87</f>
        <v/>
      </c>
      <c r="BR30" s="182" t="str">
        <f>RESULTADOS!R87</f>
        <v/>
      </c>
      <c r="BS30" s="182" t="str">
        <f>RESULTADOS!S87</f>
        <v/>
      </c>
      <c r="BT30" s="182" t="str">
        <f>RESULTADOS!T87</f>
        <v/>
      </c>
      <c r="BU30" s="182" t="str">
        <f>RESULTADOS!U87</f>
        <v/>
      </c>
      <c r="BV30" s="182" t="str">
        <f>RESULTADOS!V87</f>
        <v/>
      </c>
      <c r="BW30" s="182" t="str">
        <f>RESULTADOS!W87</f>
        <v/>
      </c>
    </row>
    <row r="31" spans="3:75">
      <c r="C31" t="s">
        <v>22</v>
      </c>
      <c r="D31" s="181">
        <f>'01.Definición de ámbito'!C64</f>
        <v>0</v>
      </c>
      <c r="T31" s="184">
        <f>'03.Muestra'!B36</f>
        <v>29</v>
      </c>
      <c r="U31" s="184">
        <f>'03.Muestra'!C36</f>
        <v>0</v>
      </c>
      <c r="V31" s="184">
        <f>'03.Muestra'!D36</f>
        <v>0</v>
      </c>
      <c r="W31" s="184">
        <f>'03.Muestra'!E36</f>
        <v>0</v>
      </c>
      <c r="X31" s="184">
        <f>'03.Muestra'!F36</f>
        <v>0</v>
      </c>
      <c r="Y31" s="184">
        <f>'03.Muestra'!G36</f>
        <v>0</v>
      </c>
      <c r="Z31" s="182" t="str">
        <f>RESULTADOS!D47</f>
        <v/>
      </c>
      <c r="AA31" s="182" t="str">
        <f>RESULTADOS!E47</f>
        <v/>
      </c>
      <c r="AB31" s="182" t="str">
        <f>RESULTADOS!F47</f>
        <v/>
      </c>
      <c r="AC31" s="182" t="str">
        <f>RESULTADOS!G47</f>
        <v/>
      </c>
      <c r="AD31" s="182" t="str">
        <f>RESULTADOS!H47</f>
        <v/>
      </c>
      <c r="AE31" s="182" t="str">
        <f>RESULTADOS!I47</f>
        <v/>
      </c>
      <c r="AF31" s="182" t="str">
        <f>RESULTADOS!J47</f>
        <v/>
      </c>
      <c r="AG31" s="182" t="str">
        <f>RESULTADOS!K47</f>
        <v/>
      </c>
      <c r="AH31" s="182" t="str">
        <f>RESULTADOS!L47</f>
        <v/>
      </c>
      <c r="AI31" s="182" t="str">
        <f>RESULTADOS!M47</f>
        <v/>
      </c>
      <c r="AJ31" s="182" t="str">
        <f>RESULTADOS!N47</f>
        <v/>
      </c>
      <c r="AK31" s="182" t="str">
        <f>RESULTADOS!O47</f>
        <v/>
      </c>
      <c r="AL31" s="182" t="str">
        <f>RESULTADOS!P47</f>
        <v/>
      </c>
      <c r="AM31" s="182" t="str">
        <f>RESULTADOS!Q47</f>
        <v/>
      </c>
      <c r="AN31" s="182" t="str">
        <f>RESULTADOS!R47</f>
        <v/>
      </c>
      <c r="AO31" s="182" t="str">
        <f>RESULTADOS!S47</f>
        <v/>
      </c>
      <c r="AP31" s="182" t="str">
        <f>RESULTADOS!T47</f>
        <v/>
      </c>
      <c r="AQ31" s="182" t="str">
        <f>RESULTADOS!U47</f>
        <v/>
      </c>
      <c r="AR31" s="182" t="str">
        <f>RESULTADOS!V47</f>
        <v/>
      </c>
      <c r="AS31" s="182" t="str">
        <f>RESULTADOS!W47</f>
        <v/>
      </c>
      <c r="AT31" s="182" t="str">
        <f>RESULTADOS!X47</f>
        <v/>
      </c>
      <c r="AU31" s="182" t="str">
        <f>RESULTADOS!Y47</f>
        <v/>
      </c>
      <c r="AV31" s="182" t="str">
        <f>RESULTADOS!Z47</f>
        <v/>
      </c>
      <c r="AW31" s="182" t="str">
        <f>RESULTADOS!AA47</f>
        <v/>
      </c>
      <c r="AX31" s="182" t="str">
        <f>RESULTADOS!AB47</f>
        <v/>
      </c>
      <c r="AY31" s="182" t="str">
        <f>RESULTADOS!AC47</f>
        <v/>
      </c>
      <c r="AZ31" s="182" t="str">
        <f>RESULTADOS!AD47</f>
        <v/>
      </c>
      <c r="BA31" s="182" t="str">
        <f>RESULTADOS!AE47</f>
        <v/>
      </c>
      <c r="BB31" s="182" t="str">
        <f>RESULTADOS!AF47</f>
        <v/>
      </c>
      <c r="BC31" s="182" t="str">
        <f>RESULTADOS!AG47</f>
        <v/>
      </c>
      <c r="BD31" s="182" t="str">
        <f>RESULTADOS!D88</f>
        <v/>
      </c>
      <c r="BE31" s="182" t="str">
        <f>RESULTADOS!E88</f>
        <v/>
      </c>
      <c r="BF31" s="182" t="str">
        <f>RESULTADOS!F88</f>
        <v/>
      </c>
      <c r="BG31" s="182" t="str">
        <f>RESULTADOS!G88</f>
        <v/>
      </c>
      <c r="BH31" s="182" t="str">
        <f>RESULTADOS!H88</f>
        <v/>
      </c>
      <c r="BI31" s="182" t="str">
        <f>RESULTADOS!I88</f>
        <v/>
      </c>
      <c r="BJ31" s="182" t="str">
        <f>RESULTADOS!J88</f>
        <v/>
      </c>
      <c r="BK31" s="182" t="str">
        <f>RESULTADOS!K88</f>
        <v/>
      </c>
      <c r="BL31" s="182" t="str">
        <f>RESULTADOS!L88</f>
        <v/>
      </c>
      <c r="BM31" s="182" t="str">
        <f>RESULTADOS!M88</f>
        <v/>
      </c>
      <c r="BN31" s="182" t="str">
        <f>RESULTADOS!N88</f>
        <v/>
      </c>
      <c r="BO31" s="182" t="str">
        <f>RESULTADOS!O88</f>
        <v/>
      </c>
      <c r="BP31" s="182" t="str">
        <f>RESULTADOS!P88</f>
        <v/>
      </c>
      <c r="BQ31" s="182" t="str">
        <f>RESULTADOS!Q88</f>
        <v/>
      </c>
      <c r="BR31" s="182" t="str">
        <f>RESULTADOS!R88</f>
        <v/>
      </c>
      <c r="BS31" s="182" t="str">
        <f>RESULTADOS!S88</f>
        <v/>
      </c>
      <c r="BT31" s="182" t="str">
        <f>RESULTADOS!T88</f>
        <v/>
      </c>
      <c r="BU31" s="182" t="str">
        <f>RESULTADOS!U88</f>
        <v/>
      </c>
      <c r="BV31" s="182" t="str">
        <f>RESULTADOS!V88</f>
        <v/>
      </c>
      <c r="BW31" s="182" t="str">
        <f>RESULTADOS!W88</f>
        <v/>
      </c>
    </row>
    <row r="32" spans="3:75">
      <c r="T32" s="184">
        <f>'03.Muestra'!B37</f>
        <v>30</v>
      </c>
      <c r="U32" s="184">
        <f>'03.Muestra'!C37</f>
        <v>0</v>
      </c>
      <c r="V32" s="184">
        <f>'03.Muestra'!D37</f>
        <v>0</v>
      </c>
      <c r="W32" s="184">
        <f>'03.Muestra'!E37</f>
        <v>0</v>
      </c>
      <c r="X32" s="184">
        <f>'03.Muestra'!F37</f>
        <v>0</v>
      </c>
      <c r="Y32" s="184">
        <f>'03.Muestra'!G37</f>
        <v>0</v>
      </c>
      <c r="Z32" s="182" t="str">
        <f>RESULTADOS!D48</f>
        <v/>
      </c>
      <c r="AA32" s="182" t="str">
        <f>RESULTADOS!E48</f>
        <v/>
      </c>
      <c r="AB32" s="182" t="str">
        <f>RESULTADOS!F48</f>
        <v/>
      </c>
      <c r="AC32" s="182" t="str">
        <f>RESULTADOS!G48</f>
        <v/>
      </c>
      <c r="AD32" s="182" t="str">
        <f>RESULTADOS!H48</f>
        <v/>
      </c>
      <c r="AE32" s="182" t="str">
        <f>RESULTADOS!I48</f>
        <v/>
      </c>
      <c r="AF32" s="182" t="str">
        <f>RESULTADOS!J48</f>
        <v/>
      </c>
      <c r="AG32" s="182" t="str">
        <f>RESULTADOS!K48</f>
        <v/>
      </c>
      <c r="AH32" s="182" t="str">
        <f>RESULTADOS!L48</f>
        <v/>
      </c>
      <c r="AI32" s="182" t="str">
        <f>RESULTADOS!M48</f>
        <v/>
      </c>
      <c r="AJ32" s="182" t="str">
        <f>RESULTADOS!N48</f>
        <v/>
      </c>
      <c r="AK32" s="182" t="str">
        <f>RESULTADOS!O48</f>
        <v/>
      </c>
      <c r="AL32" s="182" t="str">
        <f>RESULTADOS!P48</f>
        <v/>
      </c>
      <c r="AM32" s="182" t="str">
        <f>RESULTADOS!Q48</f>
        <v/>
      </c>
      <c r="AN32" s="182" t="str">
        <f>RESULTADOS!R48</f>
        <v/>
      </c>
      <c r="AO32" s="182" t="str">
        <f>RESULTADOS!S48</f>
        <v/>
      </c>
      <c r="AP32" s="182" t="str">
        <f>RESULTADOS!T48</f>
        <v/>
      </c>
      <c r="AQ32" s="182" t="str">
        <f>RESULTADOS!U48</f>
        <v/>
      </c>
      <c r="AR32" s="182" t="str">
        <f>RESULTADOS!V48</f>
        <v/>
      </c>
      <c r="AS32" s="182" t="str">
        <f>RESULTADOS!W48</f>
        <v/>
      </c>
      <c r="AT32" s="182" t="str">
        <f>RESULTADOS!X48</f>
        <v/>
      </c>
      <c r="AU32" s="182" t="str">
        <f>RESULTADOS!Y48</f>
        <v/>
      </c>
      <c r="AV32" s="182" t="str">
        <f>RESULTADOS!Z48</f>
        <v/>
      </c>
      <c r="AW32" s="182" t="str">
        <f>RESULTADOS!AA48</f>
        <v/>
      </c>
      <c r="AX32" s="182" t="str">
        <f>RESULTADOS!AB48</f>
        <v/>
      </c>
      <c r="AY32" s="182" t="str">
        <f>RESULTADOS!AC48</f>
        <v/>
      </c>
      <c r="AZ32" s="182" t="str">
        <f>RESULTADOS!AD48</f>
        <v/>
      </c>
      <c r="BA32" s="182" t="str">
        <f>RESULTADOS!AE48</f>
        <v/>
      </c>
      <c r="BB32" s="182" t="str">
        <f>RESULTADOS!AF48</f>
        <v/>
      </c>
      <c r="BC32" s="182" t="str">
        <f>RESULTADOS!AG48</f>
        <v/>
      </c>
      <c r="BD32" s="182" t="str">
        <f>RESULTADOS!D89</f>
        <v/>
      </c>
      <c r="BE32" s="182" t="str">
        <f>RESULTADOS!E89</f>
        <v/>
      </c>
      <c r="BF32" s="182" t="str">
        <f>RESULTADOS!F89</f>
        <v/>
      </c>
      <c r="BG32" s="182" t="str">
        <f>RESULTADOS!G89</f>
        <v/>
      </c>
      <c r="BH32" s="182" t="str">
        <f>RESULTADOS!H89</f>
        <v/>
      </c>
      <c r="BI32" s="182" t="str">
        <f>RESULTADOS!I89</f>
        <v/>
      </c>
      <c r="BJ32" s="182" t="str">
        <f>RESULTADOS!J89</f>
        <v/>
      </c>
      <c r="BK32" s="182" t="str">
        <f>RESULTADOS!K89</f>
        <v/>
      </c>
      <c r="BL32" s="182" t="str">
        <f>RESULTADOS!L89</f>
        <v/>
      </c>
      <c r="BM32" s="182" t="str">
        <f>RESULTADOS!M89</f>
        <v/>
      </c>
      <c r="BN32" s="182" t="str">
        <f>RESULTADOS!N89</f>
        <v/>
      </c>
      <c r="BO32" s="182" t="str">
        <f>RESULTADOS!O89</f>
        <v/>
      </c>
      <c r="BP32" s="182" t="str">
        <f>RESULTADOS!P89</f>
        <v/>
      </c>
      <c r="BQ32" s="182" t="str">
        <f>RESULTADOS!Q89</f>
        <v/>
      </c>
      <c r="BR32" s="182" t="str">
        <f>RESULTADOS!R89</f>
        <v/>
      </c>
      <c r="BS32" s="182" t="str">
        <f>RESULTADOS!S89</f>
        <v/>
      </c>
      <c r="BT32" s="182" t="str">
        <f>RESULTADOS!T89</f>
        <v/>
      </c>
      <c r="BU32" s="182" t="str">
        <f>RESULTADOS!U89</f>
        <v/>
      </c>
      <c r="BV32" s="182" t="str">
        <f>RESULTADOS!V89</f>
        <v/>
      </c>
      <c r="BW32" s="182" t="str">
        <f>RESULTADOS!W89</f>
        <v/>
      </c>
    </row>
    <row r="33" spans="20:75">
      <c r="T33" s="184">
        <f>'03.Muestra'!B38</f>
        <v>31</v>
      </c>
      <c r="U33" s="184">
        <f>'03.Muestra'!C38</f>
        <v>0</v>
      </c>
      <c r="V33" s="184">
        <f>'03.Muestra'!D38</f>
        <v>0</v>
      </c>
      <c r="W33" s="184">
        <f>'03.Muestra'!E38</f>
        <v>0</v>
      </c>
      <c r="X33" s="184">
        <f>'03.Muestra'!F38</f>
        <v>0</v>
      </c>
      <c r="Y33" s="184">
        <f>'03.Muestra'!G38</f>
        <v>0</v>
      </c>
      <c r="Z33" s="182" t="str">
        <f>RESULTADOS!D49</f>
        <v/>
      </c>
      <c r="AA33" s="182" t="str">
        <f>RESULTADOS!E49</f>
        <v/>
      </c>
      <c r="AB33" s="182" t="str">
        <f>RESULTADOS!F49</f>
        <v/>
      </c>
      <c r="AC33" s="182" t="str">
        <f>RESULTADOS!G49</f>
        <v/>
      </c>
      <c r="AD33" s="182" t="str">
        <f>RESULTADOS!H49</f>
        <v/>
      </c>
      <c r="AE33" s="182" t="str">
        <f>RESULTADOS!I49</f>
        <v/>
      </c>
      <c r="AF33" s="182" t="str">
        <f>RESULTADOS!J49</f>
        <v/>
      </c>
      <c r="AG33" s="182" t="str">
        <f>RESULTADOS!K49</f>
        <v/>
      </c>
      <c r="AH33" s="182" t="str">
        <f>RESULTADOS!L49</f>
        <v/>
      </c>
      <c r="AI33" s="182" t="str">
        <f>RESULTADOS!M49</f>
        <v/>
      </c>
      <c r="AJ33" s="182" t="str">
        <f>RESULTADOS!N49</f>
        <v/>
      </c>
      <c r="AK33" s="182" t="str">
        <f>RESULTADOS!O49</f>
        <v/>
      </c>
      <c r="AL33" s="182" t="str">
        <f>RESULTADOS!P49</f>
        <v/>
      </c>
      <c r="AM33" s="182" t="str">
        <f>RESULTADOS!Q49</f>
        <v/>
      </c>
      <c r="AN33" s="182" t="str">
        <f>RESULTADOS!R49</f>
        <v/>
      </c>
      <c r="AO33" s="182" t="str">
        <f>RESULTADOS!S49</f>
        <v/>
      </c>
      <c r="AP33" s="182" t="str">
        <f>RESULTADOS!T49</f>
        <v/>
      </c>
      <c r="AQ33" s="182" t="str">
        <f>RESULTADOS!U49</f>
        <v/>
      </c>
      <c r="AR33" s="182" t="str">
        <f>RESULTADOS!V49</f>
        <v/>
      </c>
      <c r="AS33" s="182" t="str">
        <f>RESULTADOS!W49</f>
        <v/>
      </c>
      <c r="AT33" s="182" t="str">
        <f>RESULTADOS!X49</f>
        <v/>
      </c>
      <c r="AU33" s="182" t="str">
        <f>RESULTADOS!Y49</f>
        <v/>
      </c>
      <c r="AV33" s="182" t="str">
        <f>RESULTADOS!Z49</f>
        <v/>
      </c>
      <c r="AW33" s="182" t="str">
        <f>RESULTADOS!AA49</f>
        <v/>
      </c>
      <c r="AX33" s="182" t="str">
        <f>RESULTADOS!AB49</f>
        <v/>
      </c>
      <c r="AY33" s="182" t="str">
        <f>RESULTADOS!AC49</f>
        <v/>
      </c>
      <c r="AZ33" s="182" t="str">
        <f>RESULTADOS!AD49</f>
        <v/>
      </c>
      <c r="BA33" s="182" t="str">
        <f>RESULTADOS!AE49</f>
        <v/>
      </c>
      <c r="BB33" s="182" t="str">
        <f>RESULTADOS!AF49</f>
        <v/>
      </c>
      <c r="BC33" s="182" t="str">
        <f>RESULTADOS!AG49</f>
        <v/>
      </c>
      <c r="BD33" s="182" t="str">
        <f>RESULTADOS!D90</f>
        <v/>
      </c>
      <c r="BE33" s="182" t="str">
        <f>RESULTADOS!E90</f>
        <v/>
      </c>
      <c r="BF33" s="182" t="str">
        <f>RESULTADOS!F90</f>
        <v/>
      </c>
      <c r="BG33" s="182" t="str">
        <f>RESULTADOS!G90</f>
        <v/>
      </c>
      <c r="BH33" s="182" t="str">
        <f>RESULTADOS!H90</f>
        <v/>
      </c>
      <c r="BI33" s="182" t="str">
        <f>RESULTADOS!I90</f>
        <v/>
      </c>
      <c r="BJ33" s="182" t="str">
        <f>RESULTADOS!J90</f>
        <v/>
      </c>
      <c r="BK33" s="182" t="str">
        <f>RESULTADOS!K90</f>
        <v/>
      </c>
      <c r="BL33" s="182" t="str">
        <f>RESULTADOS!L90</f>
        <v/>
      </c>
      <c r="BM33" s="182" t="str">
        <f>RESULTADOS!M90</f>
        <v/>
      </c>
      <c r="BN33" s="182" t="str">
        <f>RESULTADOS!N90</f>
        <v/>
      </c>
      <c r="BO33" s="182" t="str">
        <f>RESULTADOS!O90</f>
        <v/>
      </c>
      <c r="BP33" s="182" t="str">
        <f>RESULTADOS!P90</f>
        <v/>
      </c>
      <c r="BQ33" s="182" t="str">
        <f>RESULTADOS!Q90</f>
        <v/>
      </c>
      <c r="BR33" s="182" t="str">
        <f>RESULTADOS!R90</f>
        <v/>
      </c>
      <c r="BS33" s="182" t="str">
        <f>RESULTADOS!S90</f>
        <v/>
      </c>
      <c r="BT33" s="182" t="str">
        <f>RESULTADOS!T90</f>
        <v/>
      </c>
      <c r="BU33" s="182" t="str">
        <f>RESULTADOS!U90</f>
        <v/>
      </c>
      <c r="BV33" s="182" t="str">
        <f>RESULTADOS!V90</f>
        <v/>
      </c>
      <c r="BW33" s="182" t="str">
        <f>RESULTADOS!W90</f>
        <v/>
      </c>
    </row>
    <row r="34" spans="20:75">
      <c r="T34" s="184">
        <f>'03.Muestra'!B39</f>
        <v>32</v>
      </c>
      <c r="U34" s="184">
        <f>'03.Muestra'!C39</f>
        <v>0</v>
      </c>
      <c r="V34" s="184">
        <f>'03.Muestra'!D39</f>
        <v>0</v>
      </c>
      <c r="W34" s="184">
        <f>'03.Muestra'!E39</f>
        <v>0</v>
      </c>
      <c r="X34" s="184">
        <f>'03.Muestra'!F39</f>
        <v>0</v>
      </c>
      <c r="Y34" s="184">
        <f>'03.Muestra'!G39</f>
        <v>0</v>
      </c>
      <c r="Z34" s="182" t="str">
        <f>RESULTADOS!D50</f>
        <v/>
      </c>
      <c r="AA34" s="182" t="str">
        <f>RESULTADOS!E50</f>
        <v/>
      </c>
      <c r="AB34" s="182" t="str">
        <f>RESULTADOS!F50</f>
        <v/>
      </c>
      <c r="AC34" s="182" t="str">
        <f>RESULTADOS!G50</f>
        <v/>
      </c>
      <c r="AD34" s="182" t="str">
        <f>RESULTADOS!H50</f>
        <v/>
      </c>
      <c r="AE34" s="182" t="str">
        <f>RESULTADOS!I50</f>
        <v/>
      </c>
      <c r="AF34" s="182" t="str">
        <f>RESULTADOS!J50</f>
        <v/>
      </c>
      <c r="AG34" s="182" t="str">
        <f>RESULTADOS!K50</f>
        <v/>
      </c>
      <c r="AH34" s="182" t="str">
        <f>RESULTADOS!L50</f>
        <v/>
      </c>
      <c r="AI34" s="182" t="str">
        <f>RESULTADOS!M50</f>
        <v/>
      </c>
      <c r="AJ34" s="182" t="str">
        <f>RESULTADOS!N50</f>
        <v/>
      </c>
      <c r="AK34" s="182" t="str">
        <f>RESULTADOS!O50</f>
        <v/>
      </c>
      <c r="AL34" s="182" t="str">
        <f>RESULTADOS!P50</f>
        <v/>
      </c>
      <c r="AM34" s="182" t="str">
        <f>RESULTADOS!Q50</f>
        <v/>
      </c>
      <c r="AN34" s="182" t="str">
        <f>RESULTADOS!R50</f>
        <v/>
      </c>
      <c r="AO34" s="182" t="str">
        <f>RESULTADOS!S50</f>
        <v/>
      </c>
      <c r="AP34" s="182" t="str">
        <f>RESULTADOS!T50</f>
        <v/>
      </c>
      <c r="AQ34" s="182" t="str">
        <f>RESULTADOS!U50</f>
        <v/>
      </c>
      <c r="AR34" s="182" t="str">
        <f>RESULTADOS!V50</f>
        <v/>
      </c>
      <c r="AS34" s="182" t="str">
        <f>RESULTADOS!W50</f>
        <v/>
      </c>
      <c r="AT34" s="182" t="str">
        <f>RESULTADOS!X50</f>
        <v/>
      </c>
      <c r="AU34" s="182" t="str">
        <f>RESULTADOS!Y50</f>
        <v/>
      </c>
      <c r="AV34" s="182" t="str">
        <f>RESULTADOS!Z50</f>
        <v/>
      </c>
      <c r="AW34" s="182" t="str">
        <f>RESULTADOS!AA50</f>
        <v/>
      </c>
      <c r="AX34" s="182" t="str">
        <f>RESULTADOS!AB50</f>
        <v/>
      </c>
      <c r="AY34" s="182" t="str">
        <f>RESULTADOS!AC50</f>
        <v/>
      </c>
      <c r="AZ34" s="182" t="str">
        <f>RESULTADOS!AD50</f>
        <v/>
      </c>
      <c r="BA34" s="182" t="str">
        <f>RESULTADOS!AE50</f>
        <v/>
      </c>
      <c r="BB34" s="182" t="str">
        <f>RESULTADOS!AF50</f>
        <v/>
      </c>
      <c r="BC34" s="182" t="str">
        <f>RESULTADOS!AG50</f>
        <v/>
      </c>
      <c r="BD34" s="182" t="str">
        <f>RESULTADOS!D91</f>
        <v/>
      </c>
      <c r="BE34" s="182" t="str">
        <f>RESULTADOS!E91</f>
        <v/>
      </c>
      <c r="BF34" s="182" t="str">
        <f>RESULTADOS!F91</f>
        <v/>
      </c>
      <c r="BG34" s="182" t="str">
        <f>RESULTADOS!G91</f>
        <v/>
      </c>
      <c r="BH34" s="182" t="str">
        <f>RESULTADOS!H91</f>
        <v/>
      </c>
      <c r="BI34" s="182" t="str">
        <f>RESULTADOS!I91</f>
        <v/>
      </c>
      <c r="BJ34" s="182" t="str">
        <f>RESULTADOS!J91</f>
        <v/>
      </c>
      <c r="BK34" s="182" t="str">
        <f>RESULTADOS!K91</f>
        <v/>
      </c>
      <c r="BL34" s="182" t="str">
        <f>RESULTADOS!L91</f>
        <v/>
      </c>
      <c r="BM34" s="182" t="str">
        <f>RESULTADOS!M91</f>
        <v/>
      </c>
      <c r="BN34" s="182" t="str">
        <f>RESULTADOS!N91</f>
        <v/>
      </c>
      <c r="BO34" s="182" t="str">
        <f>RESULTADOS!O91</f>
        <v/>
      </c>
      <c r="BP34" s="182" t="str">
        <f>RESULTADOS!P91</f>
        <v/>
      </c>
      <c r="BQ34" s="182" t="str">
        <f>RESULTADOS!Q91</f>
        <v/>
      </c>
      <c r="BR34" s="182" t="str">
        <f>RESULTADOS!R91</f>
        <v/>
      </c>
      <c r="BS34" s="182" t="str">
        <f>RESULTADOS!S91</f>
        <v/>
      </c>
      <c r="BT34" s="182" t="str">
        <f>RESULTADOS!T91</f>
        <v/>
      </c>
      <c r="BU34" s="182" t="str">
        <f>RESULTADOS!U91</f>
        <v/>
      </c>
      <c r="BV34" s="182" t="str">
        <f>RESULTADOS!V91</f>
        <v/>
      </c>
      <c r="BW34" s="182" t="str">
        <f>RESULTADOS!W91</f>
        <v/>
      </c>
    </row>
    <row r="35" spans="20:75">
      <c r="T35" s="184">
        <f>'03.Muestra'!B40</f>
        <v>33</v>
      </c>
      <c r="U35" s="184">
        <f>'03.Muestra'!C40</f>
        <v>0</v>
      </c>
      <c r="V35" s="184">
        <f>'03.Muestra'!D40</f>
        <v>0</v>
      </c>
      <c r="W35" s="184">
        <f>'03.Muestra'!E40</f>
        <v>0</v>
      </c>
      <c r="X35" s="184">
        <f>'03.Muestra'!F40</f>
        <v>0</v>
      </c>
      <c r="Y35" s="184">
        <f>'03.Muestra'!G40</f>
        <v>0</v>
      </c>
      <c r="Z35" s="182" t="str">
        <f>RESULTADOS!D51</f>
        <v/>
      </c>
      <c r="AA35" s="182" t="str">
        <f>RESULTADOS!E51</f>
        <v/>
      </c>
      <c r="AB35" s="182" t="str">
        <f>RESULTADOS!F51</f>
        <v/>
      </c>
      <c r="AC35" s="182" t="str">
        <f>RESULTADOS!G51</f>
        <v/>
      </c>
      <c r="AD35" s="182" t="str">
        <f>RESULTADOS!H51</f>
        <v/>
      </c>
      <c r="AE35" s="182" t="str">
        <f>RESULTADOS!I51</f>
        <v/>
      </c>
      <c r="AF35" s="182" t="str">
        <f>RESULTADOS!J51</f>
        <v/>
      </c>
      <c r="AG35" s="182" t="str">
        <f>RESULTADOS!K51</f>
        <v/>
      </c>
      <c r="AH35" s="182" t="str">
        <f>RESULTADOS!L51</f>
        <v/>
      </c>
      <c r="AI35" s="182" t="str">
        <f>RESULTADOS!M51</f>
        <v/>
      </c>
      <c r="AJ35" s="182" t="str">
        <f>RESULTADOS!N51</f>
        <v/>
      </c>
      <c r="AK35" s="182" t="str">
        <f>RESULTADOS!O51</f>
        <v/>
      </c>
      <c r="AL35" s="182" t="str">
        <f>RESULTADOS!P51</f>
        <v/>
      </c>
      <c r="AM35" s="182" t="str">
        <f>RESULTADOS!Q51</f>
        <v/>
      </c>
      <c r="AN35" s="182" t="str">
        <f>RESULTADOS!R51</f>
        <v/>
      </c>
      <c r="AO35" s="182" t="str">
        <f>RESULTADOS!S51</f>
        <v/>
      </c>
      <c r="AP35" s="182" t="str">
        <f>RESULTADOS!T51</f>
        <v/>
      </c>
      <c r="AQ35" s="182" t="str">
        <f>RESULTADOS!U51</f>
        <v/>
      </c>
      <c r="AR35" s="182" t="str">
        <f>RESULTADOS!V51</f>
        <v/>
      </c>
      <c r="AS35" s="182" t="str">
        <f>RESULTADOS!W51</f>
        <v/>
      </c>
      <c r="AT35" s="182" t="str">
        <f>RESULTADOS!X51</f>
        <v/>
      </c>
      <c r="AU35" s="182" t="str">
        <f>RESULTADOS!Y51</f>
        <v/>
      </c>
      <c r="AV35" s="182" t="str">
        <f>RESULTADOS!Z51</f>
        <v/>
      </c>
      <c r="AW35" s="182" t="str">
        <f>RESULTADOS!AA51</f>
        <v/>
      </c>
      <c r="AX35" s="182" t="str">
        <f>RESULTADOS!AB51</f>
        <v/>
      </c>
      <c r="AY35" s="182" t="str">
        <f>RESULTADOS!AC51</f>
        <v/>
      </c>
      <c r="AZ35" s="182" t="str">
        <f>RESULTADOS!AD51</f>
        <v/>
      </c>
      <c r="BA35" s="182" t="str">
        <f>RESULTADOS!AE51</f>
        <v/>
      </c>
      <c r="BB35" s="182" t="str">
        <f>RESULTADOS!AF51</f>
        <v/>
      </c>
      <c r="BC35" s="182" t="str">
        <f>RESULTADOS!AG51</f>
        <v/>
      </c>
      <c r="BD35" s="182" t="str">
        <f>RESULTADOS!D92</f>
        <v/>
      </c>
      <c r="BE35" s="182" t="str">
        <f>RESULTADOS!E92</f>
        <v/>
      </c>
      <c r="BF35" s="182" t="str">
        <f>RESULTADOS!F92</f>
        <v/>
      </c>
      <c r="BG35" s="182" t="str">
        <f>RESULTADOS!G92</f>
        <v/>
      </c>
      <c r="BH35" s="182" t="str">
        <f>RESULTADOS!H92</f>
        <v/>
      </c>
      <c r="BI35" s="182" t="str">
        <f>RESULTADOS!I92</f>
        <v/>
      </c>
      <c r="BJ35" s="182" t="str">
        <f>RESULTADOS!J92</f>
        <v/>
      </c>
      <c r="BK35" s="182" t="str">
        <f>RESULTADOS!K92</f>
        <v/>
      </c>
      <c r="BL35" s="182" t="str">
        <f>RESULTADOS!L92</f>
        <v/>
      </c>
      <c r="BM35" s="182" t="str">
        <f>RESULTADOS!M92</f>
        <v/>
      </c>
      <c r="BN35" s="182" t="str">
        <f>RESULTADOS!N92</f>
        <v/>
      </c>
      <c r="BO35" s="182" t="str">
        <f>RESULTADOS!O92</f>
        <v/>
      </c>
      <c r="BP35" s="182" t="str">
        <f>RESULTADOS!P92</f>
        <v/>
      </c>
      <c r="BQ35" s="182" t="str">
        <f>RESULTADOS!Q92</f>
        <v/>
      </c>
      <c r="BR35" s="182" t="str">
        <f>RESULTADOS!R92</f>
        <v/>
      </c>
      <c r="BS35" s="182" t="str">
        <f>RESULTADOS!S92</f>
        <v/>
      </c>
      <c r="BT35" s="182" t="str">
        <f>RESULTADOS!T92</f>
        <v/>
      </c>
      <c r="BU35" s="182" t="str">
        <f>RESULTADOS!U92</f>
        <v/>
      </c>
      <c r="BV35" s="182" t="str">
        <f>RESULTADOS!V92</f>
        <v/>
      </c>
      <c r="BW35" s="182" t="str">
        <f>RESULTADOS!W92</f>
        <v/>
      </c>
    </row>
    <row r="36" spans="20:75">
      <c r="T36" s="184">
        <f>'03.Muestra'!B41</f>
        <v>34</v>
      </c>
      <c r="U36" s="184">
        <f>'03.Muestra'!C41</f>
        <v>0</v>
      </c>
      <c r="V36" s="184">
        <f>'03.Muestra'!D41</f>
        <v>0</v>
      </c>
      <c r="W36" s="184">
        <f>'03.Muestra'!E41</f>
        <v>0</v>
      </c>
      <c r="X36" s="184">
        <f>'03.Muestra'!F41</f>
        <v>0</v>
      </c>
      <c r="Y36" s="184">
        <f>'03.Muestra'!G41</f>
        <v>0</v>
      </c>
      <c r="Z36" s="182" t="str">
        <f>RESULTADOS!D52</f>
        <v/>
      </c>
      <c r="AA36" s="182" t="str">
        <f>RESULTADOS!E52</f>
        <v/>
      </c>
      <c r="AB36" s="182" t="str">
        <f>RESULTADOS!F52</f>
        <v/>
      </c>
      <c r="AC36" s="182" t="str">
        <f>RESULTADOS!G52</f>
        <v/>
      </c>
      <c r="AD36" s="182" t="str">
        <f>RESULTADOS!H52</f>
        <v/>
      </c>
      <c r="AE36" s="182" t="str">
        <f>RESULTADOS!I52</f>
        <v/>
      </c>
      <c r="AF36" s="182" t="str">
        <f>RESULTADOS!J52</f>
        <v/>
      </c>
      <c r="AG36" s="182" t="str">
        <f>RESULTADOS!K52</f>
        <v/>
      </c>
      <c r="AH36" s="182" t="str">
        <f>RESULTADOS!L52</f>
        <v/>
      </c>
      <c r="AI36" s="182" t="str">
        <f>RESULTADOS!M52</f>
        <v/>
      </c>
      <c r="AJ36" s="182" t="str">
        <f>RESULTADOS!N52</f>
        <v/>
      </c>
      <c r="AK36" s="182" t="str">
        <f>RESULTADOS!O52</f>
        <v/>
      </c>
      <c r="AL36" s="182" t="str">
        <f>RESULTADOS!P52</f>
        <v/>
      </c>
      <c r="AM36" s="182" t="str">
        <f>RESULTADOS!Q52</f>
        <v/>
      </c>
      <c r="AN36" s="182" t="str">
        <f>RESULTADOS!R52</f>
        <v/>
      </c>
      <c r="AO36" s="182" t="str">
        <f>RESULTADOS!S52</f>
        <v/>
      </c>
      <c r="AP36" s="182" t="str">
        <f>RESULTADOS!T52</f>
        <v/>
      </c>
      <c r="AQ36" s="182" t="str">
        <f>RESULTADOS!U52</f>
        <v/>
      </c>
      <c r="AR36" s="182" t="str">
        <f>RESULTADOS!V52</f>
        <v/>
      </c>
      <c r="AS36" s="182" t="str">
        <f>RESULTADOS!W52</f>
        <v/>
      </c>
      <c r="AT36" s="182" t="str">
        <f>RESULTADOS!X52</f>
        <v/>
      </c>
      <c r="AU36" s="182" t="str">
        <f>RESULTADOS!Y52</f>
        <v/>
      </c>
      <c r="AV36" s="182" t="str">
        <f>RESULTADOS!Z52</f>
        <v/>
      </c>
      <c r="AW36" s="182" t="str">
        <f>RESULTADOS!AA52</f>
        <v/>
      </c>
      <c r="AX36" s="182" t="str">
        <f>RESULTADOS!AB52</f>
        <v/>
      </c>
      <c r="AY36" s="182" t="str">
        <f>RESULTADOS!AC52</f>
        <v/>
      </c>
      <c r="AZ36" s="182" t="str">
        <f>RESULTADOS!AD52</f>
        <v/>
      </c>
      <c r="BA36" s="182" t="str">
        <f>RESULTADOS!AE52</f>
        <v/>
      </c>
      <c r="BB36" s="182" t="str">
        <f>RESULTADOS!AF52</f>
        <v/>
      </c>
      <c r="BC36" s="182" t="str">
        <f>RESULTADOS!AG52</f>
        <v/>
      </c>
      <c r="BD36" s="182" t="str">
        <f>RESULTADOS!D93</f>
        <v/>
      </c>
      <c r="BE36" s="182" t="str">
        <f>RESULTADOS!E93</f>
        <v/>
      </c>
      <c r="BF36" s="182" t="str">
        <f>RESULTADOS!F93</f>
        <v/>
      </c>
      <c r="BG36" s="182" t="str">
        <f>RESULTADOS!G93</f>
        <v/>
      </c>
      <c r="BH36" s="182" t="str">
        <f>RESULTADOS!H93</f>
        <v/>
      </c>
      <c r="BI36" s="182" t="str">
        <f>RESULTADOS!I93</f>
        <v/>
      </c>
      <c r="BJ36" s="182" t="str">
        <f>RESULTADOS!J93</f>
        <v/>
      </c>
      <c r="BK36" s="182" t="str">
        <f>RESULTADOS!K93</f>
        <v/>
      </c>
      <c r="BL36" s="182" t="str">
        <f>RESULTADOS!L93</f>
        <v/>
      </c>
      <c r="BM36" s="182" t="str">
        <f>RESULTADOS!M93</f>
        <v/>
      </c>
      <c r="BN36" s="182" t="str">
        <f>RESULTADOS!N93</f>
        <v/>
      </c>
      <c r="BO36" s="182" t="str">
        <f>RESULTADOS!O93</f>
        <v/>
      </c>
      <c r="BP36" s="182" t="str">
        <f>RESULTADOS!P93</f>
        <v/>
      </c>
      <c r="BQ36" s="182" t="str">
        <f>RESULTADOS!Q93</f>
        <v/>
      </c>
      <c r="BR36" s="182" t="str">
        <f>RESULTADOS!R93</f>
        <v/>
      </c>
      <c r="BS36" s="182" t="str">
        <f>RESULTADOS!S93</f>
        <v/>
      </c>
      <c r="BT36" s="182" t="str">
        <f>RESULTADOS!T93</f>
        <v/>
      </c>
      <c r="BU36" s="182" t="str">
        <f>RESULTADOS!U93</f>
        <v/>
      </c>
      <c r="BV36" s="182" t="str">
        <f>RESULTADOS!V93</f>
        <v/>
      </c>
      <c r="BW36" s="182" t="str">
        <f>RESULTADOS!W93</f>
        <v/>
      </c>
    </row>
    <row r="37" spans="20:75">
      <c r="T37" s="184">
        <f>'03.Muestra'!B42</f>
        <v>35</v>
      </c>
      <c r="U37" s="184">
        <f>'03.Muestra'!C42</f>
        <v>0</v>
      </c>
      <c r="V37" s="184">
        <f>'03.Muestra'!D42</f>
        <v>0</v>
      </c>
      <c r="W37" s="184">
        <f>'03.Muestra'!E42</f>
        <v>0</v>
      </c>
      <c r="X37" s="184">
        <f>'03.Muestra'!F42</f>
        <v>0</v>
      </c>
      <c r="Y37" s="184">
        <f>'03.Muestra'!G42</f>
        <v>0</v>
      </c>
      <c r="Z37" s="182" t="str">
        <f>RESULTADOS!D53</f>
        <v/>
      </c>
      <c r="AA37" s="182" t="str">
        <f>RESULTADOS!E53</f>
        <v/>
      </c>
      <c r="AB37" s="182" t="str">
        <f>RESULTADOS!F53</f>
        <v/>
      </c>
      <c r="AC37" s="182" t="str">
        <f>RESULTADOS!G53</f>
        <v/>
      </c>
      <c r="AD37" s="182" t="str">
        <f>RESULTADOS!H53</f>
        <v/>
      </c>
      <c r="AE37" s="182" t="str">
        <f>RESULTADOS!I53</f>
        <v/>
      </c>
      <c r="AF37" s="182" t="str">
        <f>RESULTADOS!J53</f>
        <v/>
      </c>
      <c r="AG37" s="182" t="str">
        <f>RESULTADOS!K53</f>
        <v/>
      </c>
      <c r="AH37" s="182" t="str">
        <f>RESULTADOS!L53</f>
        <v/>
      </c>
      <c r="AI37" s="182" t="str">
        <f>RESULTADOS!M53</f>
        <v/>
      </c>
      <c r="AJ37" s="182" t="str">
        <f>RESULTADOS!N53</f>
        <v/>
      </c>
      <c r="AK37" s="182" t="str">
        <f>RESULTADOS!O53</f>
        <v/>
      </c>
      <c r="AL37" s="182" t="str">
        <f>RESULTADOS!P53</f>
        <v/>
      </c>
      <c r="AM37" s="182" t="str">
        <f>RESULTADOS!Q53</f>
        <v/>
      </c>
      <c r="AN37" s="182" t="str">
        <f>RESULTADOS!R53</f>
        <v/>
      </c>
      <c r="AO37" s="182" t="str">
        <f>RESULTADOS!S53</f>
        <v/>
      </c>
      <c r="AP37" s="182" t="str">
        <f>RESULTADOS!T53</f>
        <v/>
      </c>
      <c r="AQ37" s="182" t="str">
        <f>RESULTADOS!U53</f>
        <v/>
      </c>
      <c r="AR37" s="182" t="str">
        <f>RESULTADOS!V53</f>
        <v/>
      </c>
      <c r="AS37" s="182" t="str">
        <f>RESULTADOS!W53</f>
        <v/>
      </c>
      <c r="AT37" s="182" t="str">
        <f>RESULTADOS!X53</f>
        <v/>
      </c>
      <c r="AU37" s="182" t="str">
        <f>RESULTADOS!Y53</f>
        <v/>
      </c>
      <c r="AV37" s="182" t="str">
        <f>RESULTADOS!Z53</f>
        <v/>
      </c>
      <c r="AW37" s="182" t="str">
        <f>RESULTADOS!AA53</f>
        <v/>
      </c>
      <c r="AX37" s="182" t="str">
        <f>RESULTADOS!AB53</f>
        <v/>
      </c>
      <c r="AY37" s="182" t="str">
        <f>RESULTADOS!AC53</f>
        <v/>
      </c>
      <c r="AZ37" s="182" t="str">
        <f>RESULTADOS!AD53</f>
        <v/>
      </c>
      <c r="BA37" s="182" t="str">
        <f>RESULTADOS!AE53</f>
        <v/>
      </c>
      <c r="BB37" s="182" t="str">
        <f>RESULTADOS!AF53</f>
        <v/>
      </c>
      <c r="BC37" s="182" t="str">
        <f>RESULTADOS!AG53</f>
        <v/>
      </c>
      <c r="BD37" s="182" t="str">
        <f>RESULTADOS!D94</f>
        <v/>
      </c>
      <c r="BE37" s="182" t="str">
        <f>RESULTADOS!E94</f>
        <v/>
      </c>
      <c r="BF37" s="182" t="str">
        <f>RESULTADOS!F94</f>
        <v/>
      </c>
      <c r="BG37" s="182" t="str">
        <f>RESULTADOS!G94</f>
        <v/>
      </c>
      <c r="BH37" s="182" t="str">
        <f>RESULTADOS!H94</f>
        <v/>
      </c>
      <c r="BI37" s="182" t="str">
        <f>RESULTADOS!I94</f>
        <v/>
      </c>
      <c r="BJ37" s="182" t="str">
        <f>RESULTADOS!J94</f>
        <v/>
      </c>
      <c r="BK37" s="182" t="str">
        <f>RESULTADOS!K94</f>
        <v/>
      </c>
      <c r="BL37" s="182" t="str">
        <f>RESULTADOS!L94</f>
        <v/>
      </c>
      <c r="BM37" s="182" t="str">
        <f>RESULTADOS!M94</f>
        <v/>
      </c>
      <c r="BN37" s="182" t="str">
        <f>RESULTADOS!N94</f>
        <v/>
      </c>
      <c r="BO37" s="182" t="str">
        <f>RESULTADOS!O94</f>
        <v/>
      </c>
      <c r="BP37" s="182" t="str">
        <f>RESULTADOS!P94</f>
        <v/>
      </c>
      <c r="BQ37" s="182" t="str">
        <f>RESULTADOS!Q94</f>
        <v/>
      </c>
      <c r="BR37" s="182" t="str">
        <f>RESULTADOS!R94</f>
        <v/>
      </c>
      <c r="BS37" s="182" t="str">
        <f>RESULTADOS!S94</f>
        <v/>
      </c>
      <c r="BT37" s="182" t="str">
        <f>RESULTADOS!T94</f>
        <v/>
      </c>
      <c r="BU37" s="182" t="str">
        <f>RESULTADOS!U94</f>
        <v/>
      </c>
      <c r="BV37" s="182" t="str">
        <f>RESULTADOS!V94</f>
        <v/>
      </c>
      <c r="BW37" s="182"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L1038"/>
  <sheetViews>
    <sheetView zoomScale="90" zoomScaleNormal="90" workbookViewId="0">
      <selection activeCell="D45" sqref="D45"/>
    </sheetView>
  </sheetViews>
  <sheetFormatPr baseColWidth="10" defaultColWidth="11.5546875" defaultRowHeight="13.2"/>
  <cols>
    <col min="1" max="1" width="11.5546875" style="14"/>
    <col min="2" max="2" width="72.109375" style="14" customWidth="1"/>
    <col min="3" max="3" width="133.33203125" style="14" customWidth="1"/>
    <col min="4" max="4" width="8.109375" style="14" customWidth="1"/>
    <col min="5" max="5" width="16" style="14" customWidth="1"/>
    <col min="6" max="11" width="9.109375" style="14" customWidth="1"/>
    <col min="12" max="12" width="23.109375" style="14" customWidth="1"/>
    <col min="13" max="13" width="4" style="14" customWidth="1"/>
    <col min="14" max="19" width="9.109375" style="14" customWidth="1"/>
    <col min="20" max="20" width="20" style="14" customWidth="1"/>
    <col min="21" max="23" width="9.109375" style="14" customWidth="1"/>
    <col min="24" max="26" width="8.6640625" style="14" customWidth="1"/>
    <col min="27" max="64" width="14.44140625" style="14" customWidth="1"/>
    <col min="65" max="16384" width="11.554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35"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7" customHeight="1">
      <c r="A3" s="31"/>
      <c r="B3" s="82" t="s">
        <v>243</v>
      </c>
      <c r="C3" s="19"/>
      <c r="D3" s="199" t="s">
        <v>41</v>
      </c>
      <c r="E3" s="200"/>
      <c r="F3" s="19"/>
      <c r="G3" s="19"/>
      <c r="H3" s="19"/>
      <c r="I3" s="19"/>
      <c r="J3" s="19"/>
      <c r="K3" s="19"/>
      <c r="L3" s="19"/>
      <c r="M3" s="19"/>
      <c r="N3" s="19"/>
      <c r="O3" s="19"/>
      <c r="P3" s="19"/>
      <c r="Q3" s="19"/>
      <c r="R3" s="19"/>
      <c r="S3" s="19"/>
      <c r="T3" s="19"/>
      <c r="U3" s="19"/>
      <c r="V3" s="19"/>
      <c r="W3" s="19"/>
      <c r="X3" s="19"/>
      <c r="Y3" s="19"/>
      <c r="Z3" s="19"/>
    </row>
    <row r="4" spans="1:64" ht="16.649999999999999"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35"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65" customHeight="1">
      <c r="C6" s="97"/>
      <c r="D6" s="19"/>
      <c r="E6" s="19"/>
      <c r="F6" s="19"/>
      <c r="G6" s="19"/>
      <c r="H6" s="19"/>
      <c r="I6" s="19"/>
      <c r="J6" s="19"/>
      <c r="K6" s="19"/>
      <c r="L6" s="19"/>
      <c r="M6" s="19"/>
      <c r="N6" s="19"/>
      <c r="O6" s="19"/>
      <c r="P6" s="19"/>
      <c r="Q6" s="19"/>
      <c r="R6" s="19"/>
      <c r="S6" s="19"/>
      <c r="T6" s="19"/>
      <c r="U6" s="19"/>
      <c r="V6" s="19"/>
      <c r="W6" s="19"/>
      <c r="X6" s="19"/>
      <c r="Y6" s="19"/>
      <c r="Z6" s="19"/>
    </row>
    <row r="7" spans="1:64" ht="22.2" customHeight="1">
      <c r="B7" s="13" t="s">
        <v>250</v>
      </c>
      <c r="C7" s="98" t="s">
        <v>299</v>
      </c>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2" customHeight="1">
      <c r="B9" s="13" t="s">
        <v>251</v>
      </c>
      <c r="C9" s="98"/>
      <c r="D9" s="19"/>
      <c r="E9" s="19"/>
      <c r="F9" s="19"/>
      <c r="G9" s="19"/>
      <c r="H9" s="19"/>
      <c r="I9" s="19"/>
      <c r="J9" s="19"/>
      <c r="K9" s="19"/>
      <c r="L9" s="19"/>
      <c r="M9" s="19"/>
      <c r="N9" s="19"/>
      <c r="O9" s="19"/>
      <c r="P9" s="19"/>
      <c r="Q9" s="19"/>
      <c r="R9" s="19"/>
      <c r="S9" s="19"/>
      <c r="T9" s="19"/>
      <c r="U9" s="19"/>
      <c r="V9" s="19"/>
      <c r="W9" s="19"/>
      <c r="X9" s="19"/>
      <c r="Y9" s="19"/>
      <c r="Z9" s="19"/>
    </row>
    <row r="10" spans="1:64" ht="10.65"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2" customHeight="1">
      <c r="B11" s="13" t="s">
        <v>252</v>
      </c>
      <c r="C11" s="98"/>
      <c r="D11" s="19"/>
      <c r="E11" s="19"/>
      <c r="F11" s="19"/>
      <c r="G11" s="19"/>
      <c r="H11" s="19"/>
      <c r="I11" s="19"/>
      <c r="J11" s="19"/>
      <c r="K11" s="19"/>
      <c r="L11" s="19"/>
      <c r="M11" s="19"/>
      <c r="N11" s="19"/>
      <c r="O11" s="19"/>
      <c r="P11" s="19"/>
      <c r="Q11" s="19"/>
      <c r="R11" s="19"/>
      <c r="S11" s="19"/>
      <c r="T11" s="19"/>
      <c r="U11" s="19"/>
      <c r="V11" s="19"/>
      <c r="W11" s="19"/>
      <c r="X11" s="19"/>
      <c r="Y11" s="19"/>
      <c r="Z11" s="19"/>
    </row>
    <row r="12" spans="1:64" ht="12.9"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2" customHeight="1">
      <c r="B13" s="13" t="s">
        <v>253</v>
      </c>
      <c r="C13" s="98"/>
      <c r="D13" s="19"/>
      <c r="E13" s="19"/>
      <c r="F13" s="19"/>
      <c r="G13" s="19"/>
      <c r="H13" s="19"/>
      <c r="I13" s="19"/>
      <c r="J13" s="19"/>
      <c r="K13" s="19"/>
      <c r="L13" s="19"/>
      <c r="M13" s="19"/>
      <c r="N13" s="19"/>
      <c r="O13" s="19"/>
      <c r="P13" s="19"/>
      <c r="Q13" s="19"/>
      <c r="R13" s="19"/>
      <c r="S13" s="19"/>
      <c r="T13" s="19"/>
      <c r="U13" s="19"/>
      <c r="V13" s="19"/>
      <c r="W13" s="19"/>
      <c r="X13" s="19"/>
      <c r="Y13" s="19"/>
      <c r="Z13" s="19"/>
    </row>
    <row r="14" spans="1:64" ht="10.65"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35"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2" customHeight="1">
      <c r="B17" s="13" t="s">
        <v>254</v>
      </c>
      <c r="C17" s="98" t="s">
        <v>299</v>
      </c>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2" customHeight="1">
      <c r="B19" s="13" t="s">
        <v>255</v>
      </c>
      <c r="C19" s="98" t="s">
        <v>297</v>
      </c>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65"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2" customHeight="1">
      <c r="B21" s="13" t="s">
        <v>256</v>
      </c>
      <c r="C21" s="98" t="s">
        <v>300</v>
      </c>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35"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65"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2" customHeight="1">
      <c r="B25" s="13" t="s">
        <v>257</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65"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2" customHeight="1">
      <c r="B27" s="13" t="s">
        <v>258</v>
      </c>
      <c r="C27" s="98" t="s">
        <v>299</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65"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2" customHeight="1">
      <c r="B29" s="13" t="s">
        <v>259</v>
      </c>
      <c r="C29" s="98" t="s">
        <v>297</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2"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2" customHeight="1">
      <c r="B31" s="13" t="s">
        <v>260</v>
      </c>
      <c r="C31" s="98"/>
      <c r="D31" s="160"/>
      <c r="E31" s="160"/>
      <c r="F31" s="160"/>
      <c r="G31" s="160"/>
      <c r="H31" s="160"/>
      <c r="I31" s="160"/>
      <c r="J31" s="160"/>
      <c r="K31" s="160"/>
      <c r="L31" s="160"/>
      <c r="M31" s="160"/>
      <c r="N31" s="19"/>
      <c r="O31" s="19"/>
      <c r="P31" s="19"/>
      <c r="Q31" s="19"/>
      <c r="R31" s="19"/>
      <c r="S31" s="19"/>
      <c r="V31" s="19"/>
      <c r="W31" s="19"/>
      <c r="X31" s="19"/>
      <c r="Y31" s="19"/>
      <c r="Z31" s="19"/>
    </row>
    <row r="32" spans="1:26" ht="10.65"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261</v>
      </c>
      <c r="C33" s="98" t="s">
        <v>303</v>
      </c>
    </row>
    <row r="34" spans="2:26" ht="10.65"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262</v>
      </c>
      <c r="C35" s="191">
        <v>44356</v>
      </c>
      <c r="D35" s="160"/>
      <c r="E35" s="160"/>
      <c r="F35" s="160"/>
      <c r="G35" s="160"/>
      <c r="H35" s="160"/>
      <c r="I35" s="160"/>
      <c r="J35" s="160"/>
      <c r="K35" s="160"/>
      <c r="L35" s="160"/>
      <c r="M35" s="160"/>
    </row>
    <row r="36" spans="2:26" ht="11.4" customHeight="1">
      <c r="B36" s="16"/>
      <c r="C36" s="16"/>
    </row>
    <row r="37" spans="2:26" ht="14.1" customHeight="1">
      <c r="B37" s="159"/>
      <c r="C37" s="159"/>
      <c r="D37" s="19"/>
      <c r="E37" s="19"/>
      <c r="F37" s="19"/>
      <c r="G37" s="19"/>
      <c r="H37" s="19"/>
      <c r="I37" s="19"/>
      <c r="J37" s="19"/>
      <c r="K37" s="19"/>
      <c r="L37" s="19"/>
      <c r="M37" s="19"/>
      <c r="N37" s="19"/>
      <c r="O37" s="19"/>
    </row>
    <row r="38" spans="2:26" ht="10.65"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2" customHeight="1">
      <c r="B39" s="13" t="s">
        <v>263</v>
      </c>
      <c r="C39" s="178" t="s">
        <v>6</v>
      </c>
      <c r="D39" s="54"/>
      <c r="E39" s="19"/>
      <c r="F39" s="19"/>
      <c r="G39" s="19"/>
      <c r="H39" s="19"/>
      <c r="I39" s="19"/>
      <c r="J39" s="19"/>
      <c r="K39" s="19"/>
      <c r="L39" s="19"/>
      <c r="M39" s="19"/>
      <c r="N39" s="19"/>
      <c r="O39" s="19"/>
      <c r="Q39" s="19"/>
      <c r="R39" s="19"/>
      <c r="S39" s="19"/>
      <c r="U39" s="19"/>
      <c r="V39" s="19"/>
      <c r="W39" s="19"/>
      <c r="X39" s="19"/>
      <c r="Y39" s="19"/>
      <c r="Z39" s="19"/>
    </row>
    <row r="40" spans="2:26" ht="10.65"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264</v>
      </c>
      <c r="C41" s="98" t="s">
        <v>302</v>
      </c>
      <c r="D41" s="19"/>
      <c r="E41" s="19"/>
      <c r="F41" s="19"/>
      <c r="G41" s="19"/>
      <c r="H41" s="19"/>
      <c r="I41" s="19"/>
      <c r="J41" s="19"/>
      <c r="K41" s="19"/>
      <c r="L41" s="19"/>
      <c r="M41" s="19"/>
      <c r="N41" s="19"/>
      <c r="O41" s="19"/>
      <c r="Q41" s="19"/>
      <c r="R41" s="19"/>
      <c r="S41" s="19"/>
      <c r="U41" s="19"/>
      <c r="V41" s="19"/>
      <c r="W41" s="19"/>
      <c r="X41" s="19"/>
      <c r="Y41" s="19"/>
      <c r="Z41" s="19"/>
    </row>
    <row r="42" spans="2:26" ht="10.65"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65"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2" customHeight="1">
      <c r="B45" s="13" t="s">
        <v>265</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266</v>
      </c>
      <c r="C47" s="177" t="s">
        <v>269</v>
      </c>
      <c r="D47" s="165"/>
      <c r="M47" s="19"/>
      <c r="N47" s="19"/>
      <c r="O47" s="19"/>
      <c r="Q47" s="19"/>
      <c r="R47" s="19"/>
      <c r="S47" s="19"/>
      <c r="U47" s="19"/>
      <c r="V47" s="19"/>
      <c r="W47" s="19"/>
      <c r="X47" s="19"/>
      <c r="Y47" s="19"/>
      <c r="Z47" s="19"/>
    </row>
    <row r="48" spans="2:26" ht="14.85" customHeight="1">
      <c r="C48" s="100"/>
      <c r="D48" s="21" t="s">
        <v>9</v>
      </c>
      <c r="G48" s="99"/>
    </row>
    <row r="49" spans="2:26" ht="14.85" customHeight="1">
      <c r="C49" s="100" t="s">
        <v>10</v>
      </c>
      <c r="D49" s="21" t="s">
        <v>9</v>
      </c>
      <c r="G49" s="99"/>
    </row>
    <row r="50" spans="2:26" ht="14.85" customHeight="1">
      <c r="C50" s="100" t="s">
        <v>11</v>
      </c>
      <c r="D50" s="21" t="s">
        <v>9</v>
      </c>
      <c r="G50" s="99"/>
    </row>
    <row r="51" spans="2:26" ht="14.85" customHeight="1">
      <c r="C51" s="100" t="s">
        <v>12</v>
      </c>
      <c r="D51" s="21" t="s">
        <v>9</v>
      </c>
      <c r="G51" s="99"/>
    </row>
    <row r="52" spans="2:26" ht="14.85" customHeight="1">
      <c r="C52" s="100" t="s">
        <v>13</v>
      </c>
      <c r="D52" s="21" t="s">
        <v>9</v>
      </c>
      <c r="G52" s="99"/>
    </row>
    <row r="53" spans="2:26" ht="14.85" customHeight="1">
      <c r="C53" s="100" t="s">
        <v>14</v>
      </c>
      <c r="D53" s="21" t="s">
        <v>9</v>
      </c>
      <c r="G53" s="99"/>
    </row>
    <row r="54" spans="2:26" ht="14.85" customHeight="1">
      <c r="C54" s="100" t="s">
        <v>15</v>
      </c>
      <c r="D54" s="21" t="s">
        <v>9</v>
      </c>
      <c r="G54" s="99"/>
    </row>
    <row r="55" spans="2:26" ht="14.85" customHeight="1">
      <c r="C55" s="100" t="s">
        <v>16</v>
      </c>
      <c r="D55" s="21" t="s">
        <v>9</v>
      </c>
      <c r="G55" s="99"/>
    </row>
    <row r="56" spans="2:26" ht="14.85" customHeight="1">
      <c r="C56" s="100" t="s">
        <v>17</v>
      </c>
      <c r="D56" s="21" t="s">
        <v>9</v>
      </c>
      <c r="G56" s="99"/>
    </row>
    <row r="57" spans="2:26" ht="14.85" customHeight="1">
      <c r="C57" s="100" t="s">
        <v>18</v>
      </c>
      <c r="D57" s="21" t="s">
        <v>9</v>
      </c>
      <c r="G57" s="99"/>
    </row>
    <row r="58" spans="2:26" ht="14.85" customHeight="1">
      <c r="C58" s="100" t="s">
        <v>19</v>
      </c>
      <c r="D58" s="21" t="s">
        <v>9</v>
      </c>
      <c r="G58" s="99"/>
    </row>
    <row r="59" spans="2:26" ht="13.2"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2" customHeight="1">
      <c r="B60" s="13" t="s">
        <v>267</v>
      </c>
      <c r="C60" s="98" t="s">
        <v>203</v>
      </c>
      <c r="D60" s="54"/>
      <c r="E60" s="19"/>
      <c r="F60" s="19"/>
      <c r="G60" s="19"/>
      <c r="H60" s="19"/>
      <c r="I60" s="19"/>
      <c r="J60" s="19"/>
      <c r="K60" s="19"/>
      <c r="L60" s="19"/>
      <c r="M60" s="19"/>
      <c r="N60" s="19"/>
      <c r="O60" s="19"/>
      <c r="P60" s="19"/>
      <c r="Q60" s="19"/>
      <c r="R60" s="19"/>
      <c r="S60" s="19"/>
      <c r="U60" s="19"/>
      <c r="V60" s="19"/>
      <c r="W60" s="19"/>
      <c r="X60" s="19"/>
      <c r="Y60" s="19"/>
      <c r="Z60" s="19"/>
    </row>
    <row r="61" spans="2:26" ht="10.65"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2" customHeight="1">
      <c r="B62" s="13" t="s">
        <v>21</v>
      </c>
      <c r="C62" s="98" t="s">
        <v>301</v>
      </c>
      <c r="D62" s="54"/>
      <c r="E62" s="19"/>
      <c r="F62" s="19"/>
      <c r="G62" s="19"/>
      <c r="H62" s="19"/>
      <c r="I62" s="19"/>
      <c r="J62" s="19"/>
      <c r="K62" s="19"/>
      <c r="L62" s="19"/>
      <c r="M62" s="19"/>
      <c r="N62" s="19"/>
      <c r="O62" s="19"/>
      <c r="P62" s="19"/>
      <c r="Q62" s="19"/>
      <c r="R62" s="19"/>
      <c r="S62" s="19"/>
      <c r="U62" s="19"/>
      <c r="V62" s="19"/>
      <c r="W62" s="19"/>
      <c r="X62" s="19"/>
      <c r="Y62" s="19"/>
      <c r="Z62" s="19"/>
    </row>
    <row r="63" spans="2:26" ht="10.65"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2"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50000000000001"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r:uid="{00000000-0002-0000-0100-000000000000}">
          <x14:formula1>
            <xm:f>'DATA - Oculta'!$S$9:$S$10</xm:f>
          </x14:formula1>
          <x14:formula2>
            <xm:f>0</xm:f>
          </x14:formula2>
          <xm:sqref>C25</xm:sqref>
        </x14:dataValidation>
        <x14:dataValidation type="list" operator="equal" allowBlank="1" showErrorMessage="1" errorTitle="Error" error="Seleccione una de las opciones del desplegable." xr:uid="{00000000-0002-0000-0100-000001000000}">
          <x14:formula1>
            <xm:f>'DATA - Oculta'!$C$8:$C$12</xm:f>
          </x14:formula1>
          <x14:formula2>
            <xm:f>0</xm:f>
          </x14:formula2>
          <xm:sqref>C45</xm:sqref>
        </x14:dataValidation>
        <x14:dataValidation type="list" operator="equal" allowBlank="1" showErrorMessage="1" errorTitle="Error" error="Seleccione una de las opciones del desplegable." xr:uid="{00000000-0002-0000-0100-000002000000}">
          <x14:formula1>
            <xm:f>'DATA - Oculta'!$K$8:$K$10</xm:f>
          </x14:formula1>
          <x14:formula2>
            <xm:f>0</xm:f>
          </x14:formula2>
          <xm:sqref>D48:D58</xm:sqref>
        </x14:dataValidation>
        <x14:dataValidation type="list" operator="equal" allowBlank="1" showErrorMessage="1" errorTitle="Error" error="Seleccione una de las opciones del desplegable." xr:uid="{00000000-0002-0000-0100-000003000000}">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BH23"/>
  <sheetViews>
    <sheetView zoomScale="85" zoomScaleNormal="85" workbookViewId="0">
      <selection activeCell="A64" sqref="A64"/>
    </sheetView>
  </sheetViews>
  <sheetFormatPr baseColWidth="10" defaultColWidth="11.5546875" defaultRowHeight="13.2"/>
  <cols>
    <col min="2" max="2" width="14" customWidth="1"/>
    <col min="3" max="3" width="8.6640625" customWidth="1"/>
    <col min="4" max="4" width="9.44140625" customWidth="1"/>
    <col min="5" max="5" width="14.44140625" customWidth="1"/>
    <col min="6" max="6" width="8.5546875" customWidth="1"/>
    <col min="8" max="8" width="12" customWidth="1"/>
    <col min="9" max="9" width="8.6640625" customWidth="1"/>
    <col min="11" max="11" width="19.5546875" customWidth="1"/>
    <col min="12" max="12" width="40.664062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35" customHeight="1">
      <c r="A2" s="1"/>
      <c r="B2" s="4" t="s">
        <v>0</v>
      </c>
      <c r="C2" s="3"/>
      <c r="D2" s="3"/>
      <c r="E2" s="3"/>
      <c r="F2" s="3"/>
      <c r="G2" s="3"/>
      <c r="H2" s="3"/>
      <c r="I2" s="3"/>
      <c r="J2" s="3"/>
      <c r="K2" s="3"/>
      <c r="L2" s="3"/>
      <c r="M2" s="3"/>
      <c r="N2" s="3"/>
      <c r="O2" s="3"/>
      <c r="P2" s="3"/>
      <c r="Q2" s="3"/>
      <c r="R2" s="3"/>
      <c r="S2" s="3"/>
      <c r="T2" s="3"/>
      <c r="U2" s="3"/>
      <c r="V2" s="3"/>
    </row>
    <row r="3" spans="1:60" ht="23.7" customHeight="1">
      <c r="A3" s="1"/>
      <c r="B3" s="5" t="s">
        <v>243</v>
      </c>
      <c r="C3" s="3"/>
      <c r="D3" s="3"/>
      <c r="E3" s="3"/>
      <c r="F3" s="3"/>
      <c r="G3" s="3"/>
      <c r="H3" s="3"/>
      <c r="I3" s="3"/>
      <c r="J3" s="3"/>
      <c r="K3" s="3"/>
      <c r="L3" s="3"/>
      <c r="M3" s="3"/>
      <c r="N3" s="3"/>
      <c r="O3" s="3"/>
      <c r="P3" s="3"/>
      <c r="Q3" s="3"/>
      <c r="R3" s="3"/>
      <c r="S3" s="3"/>
      <c r="T3" s="3"/>
      <c r="U3" s="3"/>
      <c r="V3" s="3"/>
    </row>
    <row r="4" spans="1:60" ht="16.649999999999999" customHeight="1">
      <c r="A4" s="1"/>
      <c r="B4" s="6"/>
      <c r="C4" s="3"/>
      <c r="D4" s="3"/>
      <c r="E4" s="3"/>
      <c r="F4" s="3"/>
      <c r="G4" s="3"/>
      <c r="H4" s="3"/>
      <c r="I4" s="3"/>
      <c r="J4" s="3"/>
      <c r="K4" s="3"/>
      <c r="L4" s="3"/>
      <c r="M4" s="3"/>
      <c r="N4" s="3"/>
      <c r="O4" s="3"/>
      <c r="P4" s="3"/>
      <c r="Q4" s="3"/>
      <c r="R4" s="3"/>
      <c r="S4" s="3"/>
      <c r="T4" s="3"/>
      <c r="U4" s="3"/>
      <c r="V4" s="3"/>
    </row>
    <row r="5" spans="1:60" ht="28.35"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7.9" customHeight="1">
      <c r="B6" s="201" t="s">
        <v>247</v>
      </c>
      <c r="C6" s="201"/>
      <c r="D6" s="201"/>
      <c r="E6" s="201"/>
      <c r="F6" s="201"/>
      <c r="G6" s="201"/>
      <c r="H6" s="201"/>
      <c r="I6" s="201"/>
      <c r="J6" s="201"/>
      <c r="K6" s="201"/>
      <c r="L6" s="201"/>
    </row>
    <row r="7" spans="1:60" ht="33.15" customHeight="1">
      <c r="B7" s="202" t="s">
        <v>24</v>
      </c>
      <c r="C7" s="202"/>
      <c r="D7" s="202"/>
      <c r="E7" s="202"/>
      <c r="F7" s="202"/>
      <c r="G7" s="202"/>
      <c r="H7" s="202"/>
      <c r="I7" s="202"/>
      <c r="J7" s="202"/>
      <c r="K7" s="202"/>
      <c r="L7" s="202"/>
    </row>
    <row r="8" spans="1:60" ht="21.6" customHeight="1"/>
    <row r="9" spans="1:60" ht="17.100000000000001" customHeight="1">
      <c r="B9" s="20" t="s">
        <v>25</v>
      </c>
      <c r="C9" s="21" t="s">
        <v>205</v>
      </c>
      <c r="E9" s="20" t="s">
        <v>26</v>
      </c>
      <c r="F9" s="21" t="s">
        <v>9</v>
      </c>
      <c r="H9" s="20" t="s">
        <v>27</v>
      </c>
      <c r="I9" s="21" t="s">
        <v>9</v>
      </c>
    </row>
    <row r="10" spans="1:60" ht="17.100000000000001" customHeight="1">
      <c r="B10" s="20" t="s">
        <v>28</v>
      </c>
      <c r="C10" s="21" t="s">
        <v>205</v>
      </c>
      <c r="E10" s="20" t="s">
        <v>29</v>
      </c>
      <c r="F10" s="21" t="s">
        <v>9</v>
      </c>
      <c r="H10" s="20" t="s">
        <v>30</v>
      </c>
      <c r="I10" s="21" t="s">
        <v>9</v>
      </c>
    </row>
    <row r="11" spans="1:60" ht="17.100000000000001" customHeight="1">
      <c r="B11" s="20" t="s">
        <v>31</v>
      </c>
      <c r="C11" s="21" t="s">
        <v>9</v>
      </c>
      <c r="E11" s="20" t="s">
        <v>32</v>
      </c>
      <c r="F11" s="21" t="s">
        <v>9</v>
      </c>
      <c r="H11" s="20" t="s">
        <v>33</v>
      </c>
      <c r="I11" s="21" t="s">
        <v>9</v>
      </c>
    </row>
    <row r="12" spans="1:60" ht="17.100000000000001" customHeight="1">
      <c r="B12" s="20" t="s">
        <v>34</v>
      </c>
      <c r="C12" s="21" t="s">
        <v>205</v>
      </c>
      <c r="E12" s="20" t="s">
        <v>35</v>
      </c>
      <c r="F12" s="21" t="s">
        <v>9</v>
      </c>
      <c r="H12" s="20" t="s">
        <v>36</v>
      </c>
      <c r="I12" s="21" t="s">
        <v>9</v>
      </c>
      <c r="K12" s="22" t="s">
        <v>37</v>
      </c>
      <c r="L12" s="22" t="s">
        <v>38</v>
      </c>
    </row>
    <row r="13" spans="1:60" ht="17.100000000000001" customHeight="1">
      <c r="B13" s="20" t="s">
        <v>39</v>
      </c>
      <c r="C13" s="21" t="s">
        <v>205</v>
      </c>
      <c r="E13" s="20" t="s">
        <v>40</v>
      </c>
      <c r="F13" s="21" t="s">
        <v>9</v>
      </c>
      <c r="K13" s="163"/>
      <c r="L13" s="163"/>
    </row>
    <row r="14" spans="1:60" ht="17.100000000000001" customHeight="1">
      <c r="K14" s="163"/>
      <c r="L14" s="163"/>
    </row>
    <row r="15" spans="1:60" ht="17.100000000000001" customHeight="1">
      <c r="K15" s="163"/>
      <c r="L15" s="163"/>
    </row>
    <row r="16" spans="1:60" ht="17.100000000000001" customHeight="1">
      <c r="C16" s="51"/>
      <c r="K16" s="163"/>
      <c r="L16" s="163"/>
    </row>
    <row r="17" spans="3:12">
      <c r="C17" s="203" t="s">
        <v>268</v>
      </c>
      <c r="D17" s="204"/>
      <c r="E17" s="204"/>
      <c r="F17" s="204"/>
      <c r="G17" s="205"/>
      <c r="K17" s="163"/>
      <c r="L17" s="163"/>
    </row>
    <row r="18" spans="3:12">
      <c r="C18" s="206"/>
      <c r="D18" s="207"/>
      <c r="E18" s="207"/>
      <c r="F18" s="207"/>
      <c r="G18" s="208"/>
      <c r="K18" s="163"/>
      <c r="L18" s="163"/>
    </row>
    <row r="19" spans="3:12">
      <c r="C19" s="209"/>
      <c r="D19" s="210"/>
      <c r="E19" s="210"/>
      <c r="F19" s="210"/>
      <c r="G19" s="211"/>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r:uid="{00000000-0002-0000-0200-000000000000}">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BL981"/>
  <sheetViews>
    <sheetView topLeftCell="B1" zoomScale="80" zoomScaleNormal="80" workbookViewId="0">
      <selection activeCell="B90" sqref="B90"/>
    </sheetView>
  </sheetViews>
  <sheetFormatPr baseColWidth="10" defaultColWidth="11.5546875" defaultRowHeight="13.2"/>
  <cols>
    <col min="1" max="1" width="11.6640625" style="14" customWidth="1"/>
    <col min="2" max="2" width="9.5546875" style="14" customWidth="1"/>
    <col min="3" max="3" width="27.33203125" style="14" customWidth="1"/>
    <col min="4" max="4" width="26" style="14" customWidth="1"/>
    <col min="5" max="5" width="51.6640625" style="14" customWidth="1"/>
    <col min="6" max="6" width="57" style="14" customWidth="1"/>
    <col min="7" max="7" width="82" style="14" customWidth="1"/>
    <col min="8" max="8" width="27.44140625" style="14" customWidth="1"/>
    <col min="9" max="24" width="8.6640625" style="14" customWidth="1"/>
    <col min="25" max="64" width="14.44140625" style="14" customWidth="1"/>
    <col min="65" max="16384" width="11.554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35"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7"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649999999999999"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35" customHeight="1">
      <c r="B5" s="212" t="s">
        <v>42</v>
      </c>
      <c r="C5" s="212"/>
      <c r="D5" s="212"/>
      <c r="E5" s="212"/>
      <c r="F5" s="212"/>
      <c r="G5" s="212"/>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50000000000001" customHeight="1">
      <c r="A6" s="86"/>
      <c r="B6" s="86"/>
      <c r="C6" s="86"/>
      <c r="D6" s="86"/>
      <c r="E6" s="86"/>
      <c r="F6" s="19"/>
      <c r="G6" s="19"/>
      <c r="H6" s="19"/>
      <c r="I6" s="19"/>
      <c r="J6" s="19"/>
      <c r="K6" s="19"/>
      <c r="L6" s="19"/>
      <c r="M6" s="19"/>
      <c r="N6" s="19"/>
      <c r="O6" s="19"/>
      <c r="P6" s="19"/>
      <c r="Q6" s="19"/>
      <c r="R6" s="19"/>
      <c r="S6" s="19"/>
      <c r="T6" s="19"/>
      <c r="U6" s="19"/>
      <c r="V6" s="19"/>
      <c r="W6" s="19"/>
      <c r="X6" s="19"/>
    </row>
    <row r="7" spans="1:64" ht="18.149999999999999" customHeight="1">
      <c r="B7" s="170" t="s">
        <v>43</v>
      </c>
      <c r="C7" s="170" t="s">
        <v>44</v>
      </c>
      <c r="D7" s="170" t="s">
        <v>45</v>
      </c>
      <c r="E7" s="170" t="s">
        <v>246</v>
      </c>
      <c r="F7" s="170" t="s">
        <v>46</v>
      </c>
      <c r="G7" s="170" t="s">
        <v>47</v>
      </c>
      <c r="H7" s="19"/>
      <c r="I7" s="19"/>
      <c r="J7" s="19"/>
      <c r="K7" s="19"/>
      <c r="L7" s="19"/>
      <c r="M7" s="19"/>
      <c r="N7" s="19"/>
      <c r="O7" s="19"/>
      <c r="P7" s="19"/>
      <c r="Q7" s="19"/>
      <c r="R7" s="19"/>
      <c r="S7" s="19"/>
      <c r="T7" s="19"/>
      <c r="U7" s="19"/>
      <c r="V7" s="19"/>
      <c r="W7" s="19"/>
      <c r="X7" s="19"/>
    </row>
    <row r="8" spans="1:64" ht="18.149999999999999" customHeight="1">
      <c r="B8" s="169">
        <v>1</v>
      </c>
      <c r="C8" s="88" t="s">
        <v>299</v>
      </c>
      <c r="D8" s="89" t="s">
        <v>207</v>
      </c>
      <c r="E8" s="90" t="s">
        <v>297</v>
      </c>
      <c r="F8" s="89" t="s">
        <v>298</v>
      </c>
      <c r="G8" s="168" t="s">
        <v>307</v>
      </c>
      <c r="H8" s="19"/>
      <c r="I8" s="19"/>
      <c r="J8" s="19"/>
      <c r="K8" s="19"/>
      <c r="L8" s="19"/>
      <c r="M8" s="19"/>
      <c r="N8" s="19"/>
      <c r="O8" s="19"/>
      <c r="P8" s="19"/>
      <c r="Q8" s="19"/>
      <c r="R8" s="19"/>
      <c r="S8" s="19"/>
      <c r="T8" s="19"/>
      <c r="U8" s="19"/>
      <c r="V8" s="19"/>
      <c r="W8" s="19"/>
      <c r="X8" s="19"/>
    </row>
    <row r="9" spans="1:64" ht="18.149999999999999" customHeight="1">
      <c r="B9" s="87">
        <v>2</v>
      </c>
      <c r="C9" s="88" t="s">
        <v>220</v>
      </c>
      <c r="D9" s="89" t="s">
        <v>220</v>
      </c>
      <c r="E9" s="90" t="s">
        <v>304</v>
      </c>
      <c r="F9" s="89" t="s">
        <v>305</v>
      </c>
      <c r="G9" s="168" t="s">
        <v>306</v>
      </c>
      <c r="H9" s="19"/>
      <c r="I9" s="19"/>
      <c r="J9" s="19"/>
      <c r="K9" s="19"/>
      <c r="L9" s="19"/>
      <c r="M9" s="19"/>
      <c r="N9" s="19"/>
      <c r="O9" s="19"/>
      <c r="P9" s="19"/>
      <c r="Q9" s="19"/>
      <c r="R9" s="19"/>
      <c r="S9" s="19"/>
      <c r="T9" s="19"/>
      <c r="U9" s="19"/>
      <c r="V9" s="19"/>
      <c r="W9" s="19"/>
      <c r="X9" s="19"/>
    </row>
    <row r="10" spans="1:64" ht="18.149999999999999" customHeight="1">
      <c r="B10" s="87">
        <v>3</v>
      </c>
      <c r="C10" s="88" t="s">
        <v>308</v>
      </c>
      <c r="D10" s="89" t="s">
        <v>232</v>
      </c>
      <c r="E10" s="90" t="s">
        <v>309</v>
      </c>
      <c r="F10" s="89" t="s">
        <v>310</v>
      </c>
      <c r="G10" s="168" t="s">
        <v>311</v>
      </c>
      <c r="H10" s="19"/>
      <c r="I10" s="19"/>
      <c r="J10" s="19"/>
      <c r="K10" s="19"/>
      <c r="L10" s="19"/>
      <c r="M10" s="19"/>
      <c r="N10" s="19"/>
      <c r="O10" s="19"/>
      <c r="P10" s="19"/>
      <c r="Q10" s="19"/>
      <c r="R10" s="19"/>
      <c r="S10" s="19"/>
      <c r="T10" s="19"/>
      <c r="U10" s="19"/>
      <c r="V10" s="19"/>
      <c r="W10" s="19"/>
      <c r="X10" s="19"/>
    </row>
    <row r="11" spans="1:64" ht="18.149999999999999" customHeight="1">
      <c r="B11" s="87">
        <v>4</v>
      </c>
      <c r="C11" s="88" t="s">
        <v>312</v>
      </c>
      <c r="D11" s="89" t="s">
        <v>229</v>
      </c>
      <c r="E11" s="90" t="s">
        <v>313</v>
      </c>
      <c r="F11" s="89" t="s">
        <v>314</v>
      </c>
      <c r="G11" s="168" t="s">
        <v>306</v>
      </c>
      <c r="H11" s="19"/>
      <c r="I11" s="19"/>
      <c r="J11" s="19"/>
      <c r="K11" s="19"/>
      <c r="L11" s="19"/>
      <c r="M11" s="19"/>
      <c r="N11" s="19"/>
      <c r="O11" s="19"/>
      <c r="P11" s="19"/>
      <c r="Q11" s="19"/>
      <c r="R11" s="19"/>
      <c r="S11" s="19"/>
      <c r="T11" s="19"/>
      <c r="U11" s="19"/>
      <c r="V11" s="19"/>
      <c r="W11" s="19"/>
      <c r="X11" s="19"/>
    </row>
    <row r="12" spans="1:64" ht="18.149999999999999" customHeight="1">
      <c r="B12" s="87">
        <v>5</v>
      </c>
      <c r="C12" s="88" t="s">
        <v>315</v>
      </c>
      <c r="D12" s="89" t="s">
        <v>231</v>
      </c>
      <c r="E12" s="90" t="s">
        <v>316</v>
      </c>
      <c r="F12" s="89" t="s">
        <v>317</v>
      </c>
      <c r="G12" s="168" t="s">
        <v>318</v>
      </c>
      <c r="H12" s="19"/>
      <c r="I12" s="19"/>
      <c r="J12" s="19"/>
      <c r="K12" s="19"/>
      <c r="L12" s="19"/>
      <c r="M12" s="19"/>
      <c r="N12" s="19"/>
      <c r="O12" s="19"/>
      <c r="P12" s="19"/>
      <c r="Q12" s="19"/>
      <c r="R12" s="19"/>
      <c r="S12" s="19"/>
      <c r="T12" s="19"/>
      <c r="U12" s="19"/>
      <c r="V12" s="19"/>
      <c r="W12" s="19"/>
      <c r="X12" s="19"/>
    </row>
    <row r="13" spans="1:64" ht="18.149999999999999" customHeight="1">
      <c r="B13" s="87">
        <v>6</v>
      </c>
      <c r="C13" s="88" t="s">
        <v>319</v>
      </c>
      <c r="D13" s="89" t="s">
        <v>226</v>
      </c>
      <c r="E13" s="90" t="s">
        <v>320</v>
      </c>
      <c r="F13" s="89" t="s">
        <v>321</v>
      </c>
      <c r="G13" s="168" t="s">
        <v>322</v>
      </c>
      <c r="H13" s="19"/>
      <c r="I13" s="19"/>
      <c r="J13" s="19"/>
      <c r="K13" s="19"/>
      <c r="L13" s="19"/>
      <c r="M13" s="19"/>
      <c r="N13" s="19"/>
      <c r="O13" s="19"/>
      <c r="P13" s="19"/>
      <c r="Q13" s="19"/>
      <c r="R13" s="19"/>
      <c r="S13" s="19"/>
      <c r="U13" s="19"/>
      <c r="V13" s="19"/>
      <c r="W13" s="19"/>
      <c r="X13" s="19"/>
    </row>
    <row r="14" spans="1:64" ht="18.149999999999999" customHeight="1">
      <c r="B14" s="87">
        <v>7</v>
      </c>
      <c r="C14" s="88" t="s">
        <v>324</v>
      </c>
      <c r="D14" s="89" t="s">
        <v>223</v>
      </c>
      <c r="E14" s="90" t="s">
        <v>323</v>
      </c>
      <c r="F14" s="89" t="s">
        <v>325</v>
      </c>
      <c r="G14" s="168" t="s">
        <v>318</v>
      </c>
      <c r="H14" s="19"/>
      <c r="I14" s="19"/>
      <c r="J14" s="19"/>
      <c r="K14" s="19"/>
      <c r="L14" s="19"/>
      <c r="M14" s="19"/>
      <c r="N14" s="19"/>
      <c r="O14" s="19"/>
      <c r="P14" s="19"/>
      <c r="Q14" s="19"/>
      <c r="R14" s="19"/>
      <c r="S14" s="19"/>
      <c r="T14" s="19"/>
      <c r="U14" s="19"/>
      <c r="V14" s="19"/>
      <c r="W14" s="19"/>
      <c r="X14" s="19"/>
    </row>
    <row r="15" spans="1:64" ht="18.149999999999999" customHeight="1">
      <c r="B15" s="87">
        <v>8</v>
      </c>
      <c r="C15" s="88" t="s">
        <v>326</v>
      </c>
      <c r="D15" s="89" t="s">
        <v>227</v>
      </c>
      <c r="E15" s="90" t="s">
        <v>327</v>
      </c>
      <c r="F15" s="89" t="s">
        <v>328</v>
      </c>
      <c r="G15" s="168" t="s">
        <v>329</v>
      </c>
      <c r="H15" s="19"/>
      <c r="I15" s="19"/>
      <c r="J15" s="19"/>
      <c r="K15" s="19"/>
      <c r="L15" s="19"/>
      <c r="M15" s="19"/>
      <c r="N15" s="19"/>
      <c r="O15" s="19"/>
      <c r="P15" s="19"/>
      <c r="Q15" s="19"/>
      <c r="R15" s="19"/>
      <c r="S15" s="19"/>
      <c r="T15" s="19"/>
      <c r="U15" s="19"/>
      <c r="V15" s="19"/>
      <c r="W15" s="19"/>
      <c r="X15" s="19"/>
    </row>
    <row r="16" spans="1:64" ht="18.149999999999999" customHeight="1">
      <c r="B16" s="87">
        <v>9</v>
      </c>
      <c r="C16" s="88" t="s">
        <v>330</v>
      </c>
      <c r="D16" s="89" t="s">
        <v>227</v>
      </c>
      <c r="E16" s="90" t="s">
        <v>331</v>
      </c>
      <c r="F16" s="89" t="s">
        <v>332</v>
      </c>
      <c r="G16" s="168" t="s">
        <v>311</v>
      </c>
      <c r="H16" s="19"/>
      <c r="I16" s="19"/>
      <c r="J16" s="19"/>
      <c r="K16" s="19"/>
      <c r="L16" s="19"/>
      <c r="M16" s="19"/>
      <c r="N16" s="19"/>
      <c r="O16" s="19"/>
      <c r="P16" s="19"/>
      <c r="Q16" s="19"/>
      <c r="R16" s="19"/>
      <c r="S16" s="19"/>
      <c r="T16" s="19"/>
      <c r="U16" s="19"/>
      <c r="V16" s="19"/>
      <c r="W16" s="19"/>
      <c r="X16" s="19"/>
    </row>
    <row r="17" spans="2:24" ht="18.149999999999999" customHeight="1">
      <c r="B17" s="87">
        <v>10</v>
      </c>
      <c r="C17" s="88" t="s">
        <v>370</v>
      </c>
      <c r="D17" s="89" t="s">
        <v>227</v>
      </c>
      <c r="E17" s="90" t="s">
        <v>336</v>
      </c>
      <c r="F17" s="89" t="s">
        <v>337</v>
      </c>
      <c r="G17" s="168" t="s">
        <v>338</v>
      </c>
      <c r="H17" s="19"/>
      <c r="I17" s="19"/>
      <c r="J17" s="19"/>
      <c r="K17" s="19"/>
      <c r="L17" s="19"/>
      <c r="M17" s="19"/>
      <c r="N17" s="19"/>
      <c r="O17" s="19"/>
      <c r="P17" s="19"/>
      <c r="Q17" s="19"/>
      <c r="R17" s="19"/>
      <c r="S17" s="19"/>
      <c r="T17" s="19"/>
      <c r="U17" s="19"/>
      <c r="V17" s="19"/>
      <c r="W17" s="19"/>
      <c r="X17" s="19"/>
    </row>
    <row r="18" spans="2:24" ht="18.149999999999999" customHeight="1">
      <c r="B18" s="87">
        <v>11</v>
      </c>
      <c r="C18" s="88" t="s">
        <v>333</v>
      </c>
      <c r="D18" s="89" t="s">
        <v>227</v>
      </c>
      <c r="E18" s="90" t="s">
        <v>334</v>
      </c>
      <c r="F18" s="89" t="s">
        <v>335</v>
      </c>
      <c r="G18" s="168" t="s">
        <v>318</v>
      </c>
      <c r="H18" s="19"/>
      <c r="I18" s="19"/>
      <c r="J18" s="19"/>
      <c r="K18" s="19"/>
      <c r="L18" s="19"/>
      <c r="M18" s="19"/>
      <c r="N18" s="19"/>
      <c r="O18" s="19"/>
      <c r="P18" s="19"/>
      <c r="Q18" s="19"/>
      <c r="R18" s="19"/>
      <c r="S18" s="19"/>
      <c r="T18" s="19"/>
      <c r="U18" s="19"/>
      <c r="V18" s="19"/>
      <c r="W18" s="19"/>
      <c r="X18" s="19"/>
    </row>
    <row r="19" spans="2:24" ht="18.149999999999999" customHeight="1">
      <c r="B19" s="87">
        <v>12</v>
      </c>
      <c r="C19" s="88" t="s">
        <v>349</v>
      </c>
      <c r="D19" s="89" t="s">
        <v>235</v>
      </c>
      <c r="E19" s="90" t="s">
        <v>348</v>
      </c>
      <c r="F19" s="89" t="s">
        <v>350</v>
      </c>
      <c r="G19" s="168" t="s">
        <v>368</v>
      </c>
      <c r="H19" s="19"/>
      <c r="I19" s="19"/>
      <c r="J19" s="19"/>
      <c r="K19" s="19"/>
      <c r="L19" s="19"/>
      <c r="M19" s="19"/>
      <c r="N19" s="19"/>
      <c r="O19" s="19"/>
      <c r="P19" s="19"/>
      <c r="Q19" s="19"/>
      <c r="R19" s="19"/>
      <c r="S19" s="19"/>
      <c r="T19" s="19"/>
      <c r="U19" s="19"/>
      <c r="V19" s="19"/>
      <c r="W19" s="19"/>
      <c r="X19" s="19"/>
    </row>
    <row r="20" spans="2:24" ht="18.149999999999999" customHeight="1">
      <c r="B20" s="87">
        <v>13</v>
      </c>
      <c r="C20" s="88" t="s">
        <v>352</v>
      </c>
      <c r="D20" s="89" t="s">
        <v>235</v>
      </c>
      <c r="E20" s="90" t="s">
        <v>351</v>
      </c>
      <c r="F20" s="89" t="s">
        <v>353</v>
      </c>
      <c r="G20" s="168" t="s">
        <v>368</v>
      </c>
      <c r="H20" s="19"/>
      <c r="I20" s="19"/>
      <c r="J20" s="19"/>
      <c r="K20" s="19"/>
      <c r="L20" s="19"/>
      <c r="M20" s="19"/>
      <c r="N20" s="19"/>
      <c r="O20" s="19"/>
      <c r="P20" s="19"/>
      <c r="Q20" s="19"/>
      <c r="R20" s="19"/>
      <c r="S20" s="19"/>
      <c r="T20" s="19"/>
      <c r="U20" s="19"/>
      <c r="V20" s="19"/>
      <c r="W20" s="19"/>
      <c r="X20" s="19"/>
    </row>
    <row r="21" spans="2:24" ht="18.149999999999999" customHeight="1">
      <c r="B21" s="87">
        <v>14</v>
      </c>
      <c r="C21" s="88" t="s">
        <v>339</v>
      </c>
      <c r="D21" s="89" t="s">
        <v>214</v>
      </c>
      <c r="E21" s="90" t="s">
        <v>340</v>
      </c>
      <c r="F21" s="89" t="s">
        <v>341</v>
      </c>
      <c r="G21" s="168" t="s">
        <v>307</v>
      </c>
      <c r="H21" s="19"/>
      <c r="I21" s="19"/>
      <c r="J21" s="19"/>
      <c r="K21" s="19"/>
      <c r="L21" s="19"/>
      <c r="M21" s="19"/>
      <c r="N21" s="19"/>
      <c r="O21" s="19"/>
      <c r="P21" s="19"/>
      <c r="Q21" s="19"/>
      <c r="R21" s="19"/>
      <c r="S21" s="19"/>
      <c r="T21" s="19"/>
      <c r="U21" s="19"/>
      <c r="V21" s="19"/>
      <c r="W21" s="19"/>
      <c r="X21" s="19"/>
    </row>
    <row r="22" spans="2:24" ht="18.149999999999999" customHeight="1">
      <c r="B22" s="87">
        <v>15</v>
      </c>
      <c r="C22" s="88" t="s">
        <v>342</v>
      </c>
      <c r="D22" s="89" t="s">
        <v>214</v>
      </c>
      <c r="E22" s="90" t="s">
        <v>343</v>
      </c>
      <c r="F22" s="89" t="s">
        <v>344</v>
      </c>
      <c r="G22" s="168" t="s">
        <v>306</v>
      </c>
      <c r="H22" s="19"/>
      <c r="I22" s="19"/>
      <c r="J22" s="19"/>
      <c r="K22" s="19"/>
      <c r="L22" s="19"/>
      <c r="M22" s="19"/>
      <c r="N22" s="19"/>
      <c r="O22" s="19"/>
      <c r="P22" s="19"/>
      <c r="Q22" s="19"/>
      <c r="R22" s="19"/>
      <c r="S22" s="19"/>
      <c r="T22" s="19"/>
      <c r="U22" s="19"/>
      <c r="V22" s="19"/>
      <c r="W22" s="19"/>
      <c r="X22" s="19"/>
    </row>
    <row r="23" spans="2:24" ht="18.149999999999999" customHeight="1">
      <c r="B23" s="87">
        <v>16</v>
      </c>
      <c r="C23" s="88" t="s">
        <v>345</v>
      </c>
      <c r="D23" s="89" t="s">
        <v>214</v>
      </c>
      <c r="E23" s="90" t="s">
        <v>346</v>
      </c>
      <c r="F23" s="89" t="s">
        <v>347</v>
      </c>
      <c r="G23" s="168" t="s">
        <v>307</v>
      </c>
      <c r="H23" s="19"/>
      <c r="I23" s="19"/>
      <c r="J23" s="19"/>
      <c r="K23" s="19"/>
      <c r="L23" s="19"/>
      <c r="M23" s="19"/>
      <c r="N23" s="19"/>
      <c r="O23" s="19"/>
      <c r="P23" s="19"/>
      <c r="Q23" s="19"/>
      <c r="R23" s="19"/>
      <c r="S23" s="19"/>
      <c r="T23" s="19"/>
      <c r="U23" s="19"/>
      <c r="V23" s="19"/>
      <c r="W23" s="19"/>
      <c r="X23" s="19"/>
    </row>
    <row r="24" spans="2:24" ht="18.149999999999999" customHeight="1">
      <c r="B24" s="87">
        <v>17</v>
      </c>
      <c r="C24" s="88" t="s">
        <v>354</v>
      </c>
      <c r="D24" s="89" t="s">
        <v>214</v>
      </c>
      <c r="E24" s="90" t="s">
        <v>365</v>
      </c>
      <c r="F24" s="89" t="s">
        <v>366</v>
      </c>
      <c r="G24" s="168" t="s">
        <v>367</v>
      </c>
      <c r="H24" s="19"/>
      <c r="I24" s="19"/>
      <c r="J24" s="19"/>
      <c r="K24" s="19"/>
      <c r="L24" s="19"/>
      <c r="M24" s="19"/>
      <c r="N24" s="19"/>
      <c r="O24" s="19"/>
      <c r="P24" s="19"/>
      <c r="Q24" s="19"/>
      <c r="R24" s="19"/>
      <c r="S24" s="19"/>
      <c r="T24" s="19"/>
      <c r="U24" s="19"/>
      <c r="V24" s="19"/>
      <c r="W24" s="19"/>
      <c r="X24" s="19"/>
    </row>
    <row r="25" spans="2:24" ht="18.149999999999999" customHeight="1">
      <c r="B25" s="87">
        <v>18</v>
      </c>
      <c r="C25" s="88" t="s">
        <v>356</v>
      </c>
      <c r="D25" s="89" t="s">
        <v>214</v>
      </c>
      <c r="E25" s="90" t="s">
        <v>355</v>
      </c>
      <c r="F25" s="89" t="s">
        <v>357</v>
      </c>
      <c r="G25" s="168" t="s">
        <v>307</v>
      </c>
      <c r="H25" s="19"/>
      <c r="I25" s="19"/>
      <c r="J25" s="19"/>
      <c r="K25" s="19"/>
      <c r="L25" s="19"/>
      <c r="M25" s="19"/>
      <c r="N25" s="19"/>
      <c r="O25" s="19"/>
      <c r="P25" s="19"/>
      <c r="Q25" s="19"/>
      <c r="R25" s="19"/>
      <c r="S25" s="19"/>
      <c r="T25" s="19"/>
      <c r="U25" s="19"/>
      <c r="V25" s="19"/>
      <c r="W25" s="19"/>
      <c r="X25" s="19"/>
    </row>
    <row r="26" spans="2:24" ht="18.149999999999999" customHeight="1">
      <c r="B26" s="87">
        <v>19</v>
      </c>
      <c r="C26" s="88" t="s">
        <v>362</v>
      </c>
      <c r="D26" s="89" t="s">
        <v>214</v>
      </c>
      <c r="E26" s="90" t="s">
        <v>363</v>
      </c>
      <c r="F26" s="89" t="s">
        <v>364</v>
      </c>
      <c r="G26" s="168" t="s">
        <v>369</v>
      </c>
      <c r="H26" s="19"/>
      <c r="I26" s="19"/>
      <c r="J26" s="19"/>
      <c r="K26" s="19"/>
      <c r="L26" s="19"/>
      <c r="M26" s="19"/>
      <c r="N26" s="19"/>
      <c r="O26" s="19"/>
      <c r="P26" s="19"/>
      <c r="Q26" s="19"/>
      <c r="R26" s="19"/>
      <c r="S26" s="19"/>
      <c r="T26" s="19"/>
      <c r="U26" s="19"/>
      <c r="V26" s="19"/>
      <c r="W26" s="19"/>
      <c r="X26" s="19"/>
    </row>
    <row r="27" spans="2:24" ht="18.149999999999999" customHeight="1">
      <c r="B27" s="87">
        <v>20</v>
      </c>
      <c r="C27" s="88" t="s">
        <v>358</v>
      </c>
      <c r="D27" s="89" t="s">
        <v>234</v>
      </c>
      <c r="E27" s="90" t="s">
        <v>359</v>
      </c>
      <c r="F27" s="89" t="s">
        <v>360</v>
      </c>
      <c r="G27" s="168" t="s">
        <v>361</v>
      </c>
      <c r="H27" s="19"/>
      <c r="I27" s="19"/>
      <c r="J27" s="19"/>
      <c r="K27" s="19"/>
      <c r="L27" s="19"/>
      <c r="M27" s="19"/>
      <c r="N27" s="19"/>
      <c r="O27" s="19"/>
      <c r="P27" s="19"/>
      <c r="Q27" s="19"/>
      <c r="R27" s="19"/>
      <c r="S27" s="19"/>
      <c r="T27" s="19"/>
      <c r="U27" s="19"/>
      <c r="V27" s="19"/>
      <c r="W27" s="19"/>
      <c r="X27" s="19"/>
    </row>
    <row r="28" spans="2:24" ht="18.149999999999999" customHeight="1">
      <c r="B28" s="87">
        <v>21</v>
      </c>
      <c r="C28" s="88"/>
      <c r="D28" s="89"/>
      <c r="E28" s="90"/>
      <c r="F28" s="89"/>
      <c r="G28" s="168"/>
      <c r="H28" s="19"/>
      <c r="I28" s="19"/>
      <c r="J28" s="19"/>
      <c r="K28" s="19"/>
      <c r="L28" s="19"/>
      <c r="M28" s="19"/>
      <c r="N28" s="19"/>
      <c r="O28" s="19"/>
      <c r="P28" s="19"/>
      <c r="Q28" s="19"/>
      <c r="R28" s="19"/>
      <c r="S28" s="19"/>
      <c r="T28" s="19"/>
      <c r="U28" s="19"/>
      <c r="V28" s="19"/>
      <c r="W28" s="19"/>
      <c r="X28" s="19"/>
    </row>
    <row r="29" spans="2:24" ht="18.149999999999999"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149999999999999"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149999999999999"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149999999999999"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149999999999999"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149999999999999"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149999999999999"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149999999999999"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149999999999999"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149999999999999"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149999999999999"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149999999999999"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149999999999999"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149999999999999"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149999999999999" customHeight="1">
      <c r="B45" s="92" t="s">
        <v>48</v>
      </c>
      <c r="C45" s="93"/>
      <c r="D45" s="94">
        <f>COUNTA(E8:E42)</f>
        <v>20</v>
      </c>
      <c r="F45" s="19"/>
      <c r="G45" s="19"/>
      <c r="H45" s="19"/>
      <c r="I45" s="19"/>
      <c r="J45" s="19"/>
      <c r="K45" s="19"/>
      <c r="L45" s="19"/>
      <c r="M45" s="19"/>
      <c r="N45" s="19"/>
      <c r="O45" s="19"/>
      <c r="P45" s="19"/>
      <c r="Q45" s="19"/>
      <c r="R45" s="19"/>
      <c r="S45" s="19"/>
      <c r="T45" s="19"/>
      <c r="U45" s="19"/>
      <c r="V45" s="19"/>
      <c r="W45" s="19"/>
      <c r="X45" s="19"/>
    </row>
    <row r="46" spans="2:24" ht="18.149999999999999"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149999999999999" customHeight="1">
      <c r="B47" s="92" t="s">
        <v>49</v>
      </c>
      <c r="C47" s="93"/>
      <c r="D47" s="94">
        <f>D45-D49</f>
        <v>14</v>
      </c>
      <c r="E47" s="19"/>
      <c r="F47" s="19"/>
      <c r="G47" s="19"/>
      <c r="H47" s="19"/>
      <c r="I47" s="19"/>
      <c r="J47" s="19"/>
      <c r="K47" s="19"/>
      <c r="L47" s="19"/>
      <c r="M47" s="19"/>
      <c r="N47" s="19"/>
      <c r="O47" s="19"/>
      <c r="P47" s="19"/>
      <c r="Q47" s="19"/>
      <c r="R47" s="19"/>
      <c r="S47" s="19"/>
      <c r="T47" s="19"/>
      <c r="U47" s="19"/>
      <c r="V47" s="19"/>
      <c r="W47" s="19"/>
      <c r="X47" s="19"/>
    </row>
    <row r="48" spans="2:24" ht="16.649999999999999"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45" customHeight="1">
      <c r="B49" s="92" t="s">
        <v>50</v>
      </c>
      <c r="C49" s="95"/>
      <c r="D49" s="94">
        <f>COUNTIF(D8:D42,"Aleatoria")</f>
        <v>6</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00000000000001" customHeight="1">
      <c r="B52" s="92" t="s">
        <v>51</v>
      </c>
      <c r="C52" s="95"/>
      <c r="D52" s="80" t="str">
        <f>IF(AND(D49&gt;=0.1*D47,D49&gt;0, COUNTIF(D8:D42,"Declaración Accesibilidad"), COUNTIF(D8:D42,"Página inicio"),   COUNTA(C8:C42)=COUNTA(E8:E42),   COUNTA(D8:D42)=COUNTA(E8:E42)    ),"SI","NO")</f>
        <v>SI</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335" priority="2">
      <formula>LEN(TRIM(F44))&gt;0</formula>
    </cfRule>
  </conditionalFormatting>
  <conditionalFormatting sqref="D52">
    <cfRule type="cellIs" dxfId="334" priority="3" operator="equal">
      <formula>"SI"</formula>
    </cfRule>
    <cfRule type="cellIs" dxfId="333"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r:uid="{00000000-0002-0000-0300-000000000000}">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BL1225"/>
  <sheetViews>
    <sheetView zoomScaleNormal="100" workbookViewId="0">
      <selection activeCell="A1096" sqref="A1096"/>
    </sheetView>
  </sheetViews>
  <sheetFormatPr baseColWidth="10" defaultColWidth="11.5546875" defaultRowHeight="13.2"/>
  <cols>
    <col min="1" max="1" width="7.88671875" style="14" customWidth="1"/>
    <col min="2" max="2" width="16.109375" style="14" customWidth="1"/>
    <col min="3" max="3" width="56" style="14" customWidth="1"/>
    <col min="4" max="4" width="18.33203125" style="139" customWidth="1"/>
    <col min="5" max="5" width="5.5546875" style="139" customWidth="1"/>
    <col min="6" max="6" width="16.44140625" style="14" bestFit="1" customWidth="1"/>
    <col min="7" max="7" width="14.6640625" style="14" customWidth="1"/>
    <col min="8" max="8" width="12.5546875" style="14" customWidth="1"/>
    <col min="9" max="9" width="11.6640625" style="14" customWidth="1"/>
    <col min="10" max="10" width="17.33203125" style="14" bestFit="1" customWidth="1"/>
    <col min="11" max="11" width="14.5546875" style="14" customWidth="1"/>
    <col min="12" max="15" width="12.5546875" style="14" customWidth="1"/>
    <col min="16" max="16" width="19.5546875" style="14" customWidth="1"/>
    <col min="17" max="17" width="6.88671875" style="14" customWidth="1"/>
    <col min="18" max="18" width="4.6640625" style="14" customWidth="1"/>
    <col min="19" max="19" width="12.88671875" style="14" customWidth="1"/>
    <col min="20" max="20" width="12.109375" style="14" customWidth="1"/>
    <col min="21" max="21" width="6.6640625" style="14" customWidth="1"/>
    <col min="22" max="22" width="5.5546875" style="14" customWidth="1"/>
    <col min="23" max="23" width="12" style="14" customWidth="1"/>
    <col min="24" max="24" width="11.88671875" style="14" customWidth="1"/>
    <col min="25" max="25" width="7.33203125" style="14" customWidth="1"/>
    <col min="26" max="64" width="14.44140625" style="14" customWidth="1"/>
    <col min="65" max="16384" width="11.5546875" style="14"/>
  </cols>
  <sheetData>
    <row r="1" spans="1:64" ht="14.1"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 customHeight="1">
      <c r="A3" s="32"/>
      <c r="B3" s="82" t="s">
        <v>243</v>
      </c>
      <c r="C3" s="32"/>
      <c r="D3" s="132"/>
      <c r="E3" s="133"/>
    </row>
    <row r="4" spans="1:64" ht="26.1" customHeight="1">
      <c r="B4" s="31"/>
      <c r="C4" s="83"/>
      <c r="D4" s="14"/>
      <c r="E4" s="14"/>
      <c r="K4" s="19"/>
      <c r="N4" s="19"/>
      <c r="O4" s="19"/>
    </row>
    <row r="5" spans="1:64" ht="27.9"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7" customHeight="1">
      <c r="B6" s="135"/>
      <c r="C6" s="135"/>
      <c r="D6" s="135"/>
      <c r="E6" s="136"/>
      <c r="F6" s="135"/>
      <c r="G6" s="135"/>
      <c r="H6" s="135"/>
      <c r="I6" s="135"/>
      <c r="J6" s="135"/>
      <c r="K6" s="135"/>
      <c r="L6" s="135"/>
      <c r="M6" s="135"/>
      <c r="N6" s="19"/>
      <c r="O6" s="19"/>
    </row>
    <row r="7" spans="1:64" ht="12.6" customHeight="1">
      <c r="B7" s="19"/>
      <c r="C7" s="19"/>
      <c r="D7" s="19"/>
      <c r="E7" s="133"/>
      <c r="F7" s="19"/>
      <c r="G7" s="19"/>
      <c r="H7" s="19"/>
      <c r="I7" s="19"/>
      <c r="J7" s="19"/>
      <c r="K7" s="19"/>
      <c r="L7" s="19"/>
      <c r="M7" s="19"/>
      <c r="N7" s="19"/>
      <c r="O7" s="19"/>
    </row>
    <row r="8" spans="1:64" ht="18.899999999999999" customHeight="1">
      <c r="B8" s="137" t="s">
        <v>53</v>
      </c>
      <c r="C8" s="19"/>
      <c r="D8" s="133"/>
      <c r="E8" s="133"/>
      <c r="F8" s="19"/>
      <c r="G8" s="19"/>
      <c r="H8" s="19"/>
      <c r="I8" s="19"/>
      <c r="J8" s="19"/>
      <c r="K8" s="19"/>
      <c r="L8" s="19"/>
      <c r="M8" s="19"/>
      <c r="N8" s="19"/>
      <c r="O8" s="19"/>
    </row>
    <row r="9" spans="1:64" ht="21.6" customHeight="1">
      <c r="B9" s="137" t="s">
        <v>54</v>
      </c>
      <c r="C9" s="19"/>
      <c r="D9" s="133"/>
      <c r="E9" s="133"/>
      <c r="F9" s="19"/>
      <c r="G9" s="19"/>
      <c r="H9" s="19"/>
      <c r="I9" s="19"/>
      <c r="J9" s="19"/>
      <c r="K9" s="19"/>
      <c r="L9" s="19"/>
      <c r="M9" s="19"/>
      <c r="N9" s="19"/>
      <c r="O9" s="19"/>
    </row>
    <row r="10" spans="1:64" ht="17.100000000000001" customHeight="1" thickBot="1">
      <c r="B10" s="19"/>
      <c r="C10" s="19"/>
      <c r="D10" s="133"/>
      <c r="E10" s="133"/>
      <c r="K10" s="19"/>
      <c r="L10" s="19"/>
      <c r="M10" s="19"/>
      <c r="N10" s="19"/>
      <c r="O10" s="19"/>
      <c r="P10" s="19"/>
      <c r="Q10" s="19"/>
      <c r="R10" s="19"/>
      <c r="U10" s="19"/>
      <c r="V10" s="19"/>
      <c r="W10" s="19"/>
      <c r="X10" s="19"/>
      <c r="Y10" s="19"/>
    </row>
    <row r="11" spans="1:64" ht="25.35" customHeight="1">
      <c r="B11" s="213" t="s">
        <v>55</v>
      </c>
      <c r="C11" s="214"/>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211</v>
      </c>
      <c r="H12" s="67">
        <f ca="1">IF(($G$15+$K$15)=0,0,G12/($G$15+$K$15))</f>
        <v>0.52749999999999997</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10</v>
      </c>
      <c r="H13" s="67">
        <f ca="1">IF(($G$15+$K$15)=0,0,G13/($G$15+$K$15))</f>
        <v>2.5000000000000001E-2</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179</v>
      </c>
      <c r="H14" s="67">
        <f ca="1">IF(($G$15+$K$15)=0,0,G14/($G$15+$K$15))</f>
        <v>0.44750000000000001</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400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85" customHeight="1">
      <c r="B18" s="26" t="s">
        <v>60</v>
      </c>
      <c r="C18" s="27" t="s">
        <v>69</v>
      </c>
      <c r="D18" s="28" t="s">
        <v>70</v>
      </c>
      <c r="K18" s="19"/>
      <c r="L18" s="19"/>
    </row>
    <row r="19" spans="2:30" ht="12" customHeight="1">
      <c r="B19" s="140" t="str">
        <f>IF( ISBLANK('03.Muestra'!$C8),"",'03.Muestra'!$C8)</f>
        <v>Ayuntamiento de Guadalajara</v>
      </c>
      <c r="C19" s="140" t="str">
        <f>IF( ISBLANK('03.Muestra'!$E8),"",'03.Muestra'!$E8)</f>
        <v>https://www.guadalajara.es/es/</v>
      </c>
      <c r="D19" s="164" t="s">
        <v>61</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Mapa web</v>
      </c>
      <c r="C20" s="140" t="str">
        <f>IF( ISBLANK('03.Muestra'!$E9),"",'03.Muestra'!$E9)</f>
        <v>https://www.guadalajara.es/es/mapa-web/</v>
      </c>
      <c r="D20" s="164" t="s">
        <v>73</v>
      </c>
      <c r="E20" s="133" t="str">
        <f t="shared" ref="E20:E53" si="0">IF(D20&lt;&gt;"",IF(AND(B20&lt;&gt;"",C20&lt;&gt;""),"","ERR"),"")</f>
        <v/>
      </c>
      <c r="F20" s="147">
        <f ca="1">COUNTIF($D19:INDIRECT("$D" &amp;  SUM(ROW()-1,'03.Muestra'!$D$45)-1),F19)</f>
        <v>0</v>
      </c>
      <c r="G20" s="147">
        <f ca="1">COUNTIF($D19:INDIRECT("$D" &amp;  SUM(ROW()-1,'03.Muestra'!$D$45)-1),G19)</f>
        <v>0</v>
      </c>
      <c r="H20" s="147">
        <f ca="1">COUNTIF($D19:INDIRECT("$D" &amp;  SUM(ROW()-1,'03.Muestra'!$D$45)-1),H19)</f>
        <v>7</v>
      </c>
      <c r="I20" s="147">
        <f ca="1">COUNTIF($D19:INDIRECT("$D" &amp;  SUM(ROW()-1,'03.Muestra'!$D$45)-1),I19)</f>
        <v>1</v>
      </c>
      <c r="J20" s="147">
        <f ca="1">COUNTIF($D19:INDIRECT("$D" &amp;  SUM(ROW()-1,'03.Muestra'!$D$45)-1),J19)</f>
        <v>12</v>
      </c>
      <c r="K20" s="147">
        <f ca="1">IF('03.Muestra'!$D$45=0,0,COUNTBLANK($D19:INDIRECT("$D" &amp;  SUM(ROW()-1,'03.Muestra'!$D$45)-1)))</f>
        <v>0</v>
      </c>
      <c r="L20" s="19"/>
    </row>
    <row r="21" spans="2:30" ht="12" customHeight="1">
      <c r="B21" s="140" t="str">
        <f>IF( ISBLANK('03.Muestra'!$C10),"",'03.Muestra'!$C10)</f>
        <v>Buzón ciudadano</v>
      </c>
      <c r="C21" s="140" t="str">
        <f>IF( ISBLANK('03.Muestra'!$E10),"",'03.Muestra'!$E10)</f>
        <v>https://www.guadalajara.es/es/ayuntamiento/participacion/buzon-ciudadano/</v>
      </c>
      <c r="D21" s="164" t="s">
        <v>61</v>
      </c>
      <c r="E21" s="133" t="str">
        <f t="shared" si="0"/>
        <v/>
      </c>
      <c r="F21" s="19"/>
      <c r="G21" s="19"/>
      <c r="H21" s="19"/>
      <c r="I21" s="19"/>
      <c r="J21" s="19"/>
      <c r="K21" s="19"/>
    </row>
    <row r="22" spans="2:30" ht="12" customHeight="1">
      <c r="B22" s="140" t="str">
        <f>IF( ISBLANK('03.Muestra'!$C11),"",'03.Muestra'!$C11)</f>
        <v>Buscador</v>
      </c>
      <c r="C22" s="140" t="str">
        <f>IF( ISBLANK('03.Muestra'!$E11),"",'03.Muestra'!$E11)</f>
        <v>https://www.guadalajara.es/es/buscadorGeneral.do</v>
      </c>
      <c r="D22" s="164" t="s">
        <v>73</v>
      </c>
      <c r="E22" s="133" t="str">
        <f t="shared" si="0"/>
        <v/>
      </c>
      <c r="F22" s="19"/>
      <c r="G22" s="19"/>
      <c r="H22" s="19"/>
      <c r="I22" s="19"/>
      <c r="K22" s="148" t="s">
        <v>71</v>
      </c>
      <c r="L22" s="149" t="s">
        <v>72</v>
      </c>
    </row>
    <row r="23" spans="2:30" ht="12" customHeight="1">
      <c r="B23" s="140" t="str">
        <f>IF( ISBLANK('03.Muestra'!$C12),"",'03.Muestra'!$C12)</f>
        <v>Accesibilidad</v>
      </c>
      <c r="C23" s="140" t="str">
        <f>IF( ISBLANK('03.Muestra'!$E12),"",'03.Muestra'!$E12)</f>
        <v>https://www.guadalajara.es/es/accesibilidad/</v>
      </c>
      <c r="D23" s="164" t="s">
        <v>61</v>
      </c>
      <c r="E23" s="133" t="str">
        <f t="shared" si="0"/>
        <v/>
      </c>
      <c r="F23" s="150"/>
      <c r="G23" s="19"/>
      <c r="H23" s="19"/>
      <c r="I23" s="19"/>
      <c r="K23" s="148" t="s">
        <v>73</v>
      </c>
      <c r="L23" s="149" t="s">
        <v>74</v>
      </c>
    </row>
    <row r="24" spans="2:30" ht="12" customHeight="1">
      <c r="B24" s="140" t="str">
        <f>IF( ISBLANK('03.Muestra'!$C13),"",'03.Muestra'!$C13)</f>
        <v>Documento legal</v>
      </c>
      <c r="C24" s="140" t="str">
        <f>IF( ISBLANK('03.Muestra'!$E13),"",'03.Muestra'!$E13)</f>
        <v>https://www.guadalajara.es/es/documento-legal/</v>
      </c>
      <c r="D24" s="164" t="s">
        <v>73</v>
      </c>
      <c r="E24" s="133" t="str">
        <f t="shared" si="0"/>
        <v/>
      </c>
      <c r="F24" s="19"/>
      <c r="G24" s="19"/>
      <c r="H24" s="19"/>
      <c r="I24" s="19"/>
      <c r="K24" s="148" t="s">
        <v>75</v>
      </c>
      <c r="L24" s="149" t="s">
        <v>76</v>
      </c>
      <c r="AD24" s="19"/>
    </row>
    <row r="25" spans="2:30" ht="12" customHeight="1">
      <c r="B25" s="140" t="str">
        <f>IF( ISBLANK('03.Muestra'!$C14),"",'03.Muestra'!$C14)</f>
        <v>Administración</v>
      </c>
      <c r="C25" s="140" t="str">
        <f>IF( ISBLANK('03.Muestra'!$E14),"",'03.Muestra'!$E14)</f>
        <v>https://www.guadalajara.es/es/ayuntamiento/administracion/</v>
      </c>
      <c r="D25" s="164" t="s">
        <v>61</v>
      </c>
      <c r="E25" s="133" t="str">
        <f t="shared" si="0"/>
        <v/>
      </c>
      <c r="F25" s="19"/>
      <c r="G25" s="19"/>
      <c r="H25" s="19"/>
      <c r="I25" s="19"/>
      <c r="J25" s="19"/>
      <c r="K25" s="19"/>
      <c r="L25" s="19"/>
      <c r="AD25" s="19"/>
    </row>
    <row r="26" spans="2:30" ht="12" customHeight="1">
      <c r="B26" s="140" t="str">
        <f>IF( ISBLANK('03.Muestra'!$C15),"",'03.Muestra'!$C15)</f>
        <v>Sede electrónica</v>
      </c>
      <c r="C26" s="140" t="str">
        <f>IF( ISBLANK('03.Muestra'!$E15),"",'03.Muestra'!$E15)</f>
        <v>https://www.guadalajara.es/es/tramites/sede-electronica</v>
      </c>
      <c r="D26" s="164" t="s">
        <v>73</v>
      </c>
      <c r="E26" s="133" t="str">
        <f t="shared" si="0"/>
        <v/>
      </c>
      <c r="F26" s="19"/>
      <c r="G26" s="19"/>
      <c r="H26" s="19"/>
      <c r="I26" s="19"/>
      <c r="J26" s="19"/>
      <c r="K26" s="19"/>
      <c r="L26" s="19"/>
      <c r="AD26" s="19"/>
    </row>
    <row r="27" spans="2:30" ht="12" customHeight="1">
      <c r="B27" s="140" t="str">
        <f>IF( ISBLANK('03.Muestra'!$C16),"",'03.Muestra'!$C16)</f>
        <v>Cita previa</v>
      </c>
      <c r="C27" s="140" t="str">
        <f>IF( ISBLANK('03.Muestra'!$E16),"",'03.Muestra'!$E16)</f>
        <v>https://www.guadalajara.es/es/servicio-de-cita-previa-online.html</v>
      </c>
      <c r="D27" s="164" t="s">
        <v>61</v>
      </c>
      <c r="E27" s="133" t="str">
        <f t="shared" si="0"/>
        <v/>
      </c>
      <c r="F27" s="19"/>
      <c r="G27" s="19"/>
      <c r="H27" s="19"/>
      <c r="I27" s="19"/>
      <c r="J27" s="19"/>
      <c r="Q27" s="19"/>
      <c r="R27" s="19"/>
      <c r="S27" s="19"/>
      <c r="T27" s="19"/>
      <c r="U27" s="19"/>
      <c r="AD27" s="19"/>
    </row>
    <row r="28" spans="2:30" ht="12" customHeight="1">
      <c r="B28" s="140" t="str">
        <f>IF( ISBLANK('03.Muestra'!$C17),"",'03.Muestra'!$C17)</f>
        <v>Perfil de contratante</v>
      </c>
      <c r="C28" s="140" t="str">
        <f>IF( ISBLANK('03.Muestra'!$E17),"",'03.Muestra'!$E17)</f>
        <v>https://www.guadalajara.es/es/informacion/perfil-de-contratante/</v>
      </c>
      <c r="D28" s="164" t="s">
        <v>61</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Medios de comunicación</v>
      </c>
      <c r="C29" s="140" t="str">
        <f>IF( ISBLANK('03.Muestra'!$E18),"",'03.Muestra'!$E18)</f>
        <v>https://www.guadalajara.es/es/informacion/medios-de-comunicacion/</v>
      </c>
      <c r="D29" s="164" t="s">
        <v>73</v>
      </c>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Acta</v>
      </c>
      <c r="C30" s="140" t="str">
        <f>IF( ISBLANK('03.Muestra'!$E19),"",'03.Muestra'!$E19)</f>
        <v>https://www.guadalajara.es/recursos/doc/portal/2021/02/05/acta-del-pleno-de-2021-04-30.pdf</v>
      </c>
      <c r="D30" s="164" t="s">
        <v>73</v>
      </c>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Reglamento</v>
      </c>
      <c r="C31" s="140" t="str">
        <f>IF( ISBLANK('03.Muestra'!$E20),"",'03.Muestra'!$E20)</f>
        <v>https://www.guadalajara.es/recursos/doc/portal/2017/09/19/2017-reglamento-de-participacion-ciudadana76930.pdf</v>
      </c>
      <c r="D31" s="164" t="s">
        <v>73</v>
      </c>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Transportes</v>
      </c>
      <c r="C32" s="140" t="str">
        <f>IF( ISBLANK('03.Muestra'!$E21),"",'03.Muestra'!$E21)</f>
        <v>https://www.guadalajara.es/es/informacion/transportes/</v>
      </c>
      <c r="D32" s="164" t="s">
        <v>61</v>
      </c>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Feder</v>
      </c>
      <c r="C33" s="140" t="str">
        <f>IF( ISBLANK('03.Muestra'!$E22),"",'03.Muestra'!$E22)</f>
        <v>https://www.guadalajara.es/es/feder/</v>
      </c>
      <c r="D33" s="164" t="s">
        <v>61</v>
      </c>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Turismo</v>
      </c>
      <c r="C34" s="140" t="str">
        <f>IF( ISBLANK('03.Muestra'!$E23),"",'03.Muestra'!$E23)</f>
        <v>https://www.guadalajara.es/es/turismo/</v>
      </c>
      <c r="D34" s="164" t="s">
        <v>61</v>
      </c>
      <c r="E34" s="133" t="str">
        <f t="shared" si="0"/>
        <v/>
      </c>
      <c r="F34" s="19"/>
      <c r="G34" s="19"/>
      <c r="H34" s="19"/>
      <c r="I34" s="19"/>
      <c r="J34" s="19"/>
      <c r="K34" s="19"/>
      <c r="W34" s="19"/>
      <c r="X34" s="19"/>
      <c r="Y34" s="19"/>
    </row>
    <row r="35" spans="2:25" ht="12" customHeight="1">
      <c r="B35" s="140" t="str">
        <f>IF( ISBLANK('03.Muestra'!$C24),"",'03.Muestra'!$C24)</f>
        <v>Noticias</v>
      </c>
      <c r="C35" s="140" t="str">
        <f>IF( ISBLANK('03.Muestra'!$E24),"",'03.Muestra'!$E24)</f>
        <v>https://www.guadalajara.es/es/informacion/noticias/</v>
      </c>
      <c r="D35" s="164" t="s">
        <v>61</v>
      </c>
      <c r="E35" s="133" t="str">
        <f t="shared" si="0"/>
        <v/>
      </c>
      <c r="F35" s="19"/>
      <c r="G35" s="19"/>
      <c r="H35" s="19"/>
      <c r="I35" s="19"/>
      <c r="J35" s="19"/>
      <c r="K35" s="19"/>
      <c r="W35" s="19"/>
      <c r="X35" s="19"/>
      <c r="Y35" s="19"/>
    </row>
    <row r="36" spans="2:25" ht="12" customHeight="1">
      <c r="B36" s="140" t="str">
        <f>IF( ISBLANK('03.Muestra'!$C25),"",'03.Muestra'!$C25)</f>
        <v>Autoliquidaciones</v>
      </c>
      <c r="C36" s="140" t="str">
        <f>IF( ISBLANK('03.Muestra'!$E25),"",'03.Muestra'!$E25)</f>
        <v>https://www.guadalajara.es/es/autoliquidaciones/tasa-por-concesion-de-licencias-urbanisticas.html</v>
      </c>
      <c r="D36" s="164" t="s">
        <v>61</v>
      </c>
      <c r="E36" s="133" t="str">
        <f t="shared" si="0"/>
        <v/>
      </c>
      <c r="F36" s="19"/>
      <c r="G36" s="19"/>
      <c r="H36" s="19"/>
      <c r="I36" s="19"/>
      <c r="J36" s="19"/>
      <c r="K36" s="19"/>
      <c r="W36" s="19"/>
      <c r="X36" s="19"/>
      <c r="Y36" s="19"/>
    </row>
    <row r="37" spans="2:25" ht="12" customHeight="1">
      <c r="B37" s="140" t="str">
        <f>IF( ISBLANK('03.Muestra'!$C26),"",'03.Muestra'!$C26)</f>
        <v>Población</v>
      </c>
      <c r="C37" s="140" t="str">
        <f>IF( ISBLANK('03.Muestra'!$E26),"",'03.Muestra'!$E26)</f>
        <v>https://www.guadalajara.es/es/ciudad/poblacion/</v>
      </c>
      <c r="D37" s="164" t="s">
        <v>61</v>
      </c>
      <c r="E37" s="133" t="str">
        <f t="shared" si="0"/>
        <v/>
      </c>
      <c r="F37" s="19"/>
      <c r="G37" s="19"/>
      <c r="H37" s="19"/>
      <c r="I37" s="19"/>
      <c r="J37" s="19"/>
      <c r="K37" s="19"/>
      <c r="L37" s="19"/>
      <c r="Q37" s="19"/>
      <c r="W37" s="19"/>
      <c r="X37" s="19"/>
      <c r="Y37" s="19"/>
    </row>
    <row r="38" spans="2:25" ht="12" customHeight="1">
      <c r="B38" s="140" t="str">
        <f>IF( ISBLANK('03.Muestra'!$C27),"",'03.Muestra'!$C27)</f>
        <v>Sesiones del Pleno</v>
      </c>
      <c r="C38" s="140" t="str">
        <f>IF( ISBLANK('03.Muestra'!$E27),"",'03.Muestra'!$E27)</f>
        <v>https://sesiones.guadalajara.es/session/sessionDetail/ff8080817989e35f0179a454fa2a0004</v>
      </c>
      <c r="D38" s="164" t="s">
        <v>64</v>
      </c>
      <c r="E38" s="133" t="str">
        <f t="shared" si="0"/>
        <v/>
      </c>
      <c r="F38" s="19"/>
      <c r="G38" s="19"/>
      <c r="H38" s="19"/>
      <c r="I38" s="19"/>
      <c r="J38" s="19"/>
      <c r="K38" s="19"/>
      <c r="L38" s="19"/>
      <c r="Q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Ayuntamiento de Guadalajara</v>
      </c>
      <c r="C57" s="140" t="str">
        <f>IF( ISBLANK('03.Muestra'!$E8),"",'03.Muestra'!$E8)</f>
        <v>https://www.guadalajara.es/es/</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Mapa web</v>
      </c>
      <c r="C58" s="140" t="str">
        <f>IF( ISBLANK('03.Muestra'!$E9),"",'03.Muestra'!$E9)</f>
        <v>https://www.guadalajara.es/es/mapa-web/</v>
      </c>
      <c r="D58" s="164" t="s">
        <v>73</v>
      </c>
      <c r="E58" s="133" t="str">
        <f t="shared" si="2"/>
        <v/>
      </c>
      <c r="F58" s="147">
        <f ca="1">COUNTIF($D57:INDIRECT("$D" &amp;  SUM(ROW()-1,'03.Muestra'!$D$45)-1),F57)</f>
        <v>0</v>
      </c>
      <c r="G58" s="147">
        <f ca="1">COUNTIF($D57:INDIRECT("$D" &amp;  SUM(ROW()-1,'03.Muestra'!$D$45)-1),G57)</f>
        <v>0</v>
      </c>
      <c r="H58" s="147">
        <f ca="1">COUNTIF($D57:INDIRECT("$D" &amp;  SUM(ROW()-1,'03.Muestra'!$D$45)-1),H57)</f>
        <v>20</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Buzón ciudadano</v>
      </c>
      <c r="C59" s="140" t="str">
        <f>IF( ISBLANK('03.Muestra'!$E10),"",'03.Muestra'!$E10)</f>
        <v>https://www.guadalajara.es/es/ayuntamiento/participacion/buzon-ciudadano/</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Buscador</v>
      </c>
      <c r="C60" s="140" t="str">
        <f>IF( ISBLANK('03.Muestra'!$E11),"",'03.Muestra'!$E11)</f>
        <v>https://www.guadalajara.es/es/buscadorGeneral.do</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Accesibilidad</v>
      </c>
      <c r="C61" s="140" t="str">
        <f>IF( ISBLANK('03.Muestra'!$E12),"",'03.Muestra'!$E12)</f>
        <v>https://www.guadalajara.es/es/accesibilidad/</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Documento legal</v>
      </c>
      <c r="C62" s="140" t="str">
        <f>IF( ISBLANK('03.Muestra'!$E13),"",'03.Muestra'!$E13)</f>
        <v>https://www.guadalajara.es/es/documento-legal/</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Administración</v>
      </c>
      <c r="C63" s="140" t="str">
        <f>IF( ISBLANK('03.Muestra'!$E14),"",'03.Muestra'!$E14)</f>
        <v>https://www.guadalajara.es/es/ayuntamiento/administracion/</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Sede electrónica</v>
      </c>
      <c r="C64" s="140" t="str">
        <f>IF( ISBLANK('03.Muestra'!$E15),"",'03.Muestra'!$E15)</f>
        <v>https://www.guadalajara.es/es/tramites/sede-electronica</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Cita previa</v>
      </c>
      <c r="C65" s="140" t="str">
        <f>IF( ISBLANK('03.Muestra'!$E16),"",'03.Muestra'!$E16)</f>
        <v>https://www.guadalajara.es/es/servicio-de-cita-previa-online.html</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Perfil de contratante</v>
      </c>
      <c r="C66" s="140" t="str">
        <f>IF( ISBLANK('03.Muestra'!$E17),"",'03.Muestra'!$E17)</f>
        <v>https://www.guadalajara.es/es/informacion/perfil-de-contratante/</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Medios de comunicación</v>
      </c>
      <c r="C67" s="140" t="str">
        <f>IF( ISBLANK('03.Muestra'!$E18),"",'03.Muestra'!$E18)</f>
        <v>https://www.guadalajara.es/es/informacion/medios-de-comunicacion/</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Acta</v>
      </c>
      <c r="C68" s="140" t="str">
        <f>IF( ISBLANK('03.Muestra'!$E19),"",'03.Muestra'!$E19)</f>
        <v>https://www.guadalajara.es/recursos/doc/portal/2021/02/05/acta-del-pleno-de-2021-04-30.pdf</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Reglamento</v>
      </c>
      <c r="C69" s="140" t="str">
        <f>IF( ISBLANK('03.Muestra'!$E20),"",'03.Muestra'!$E20)</f>
        <v>https://www.guadalajara.es/recursos/doc/portal/2017/09/19/2017-reglamento-de-participacion-ciudadana76930.pdf</v>
      </c>
      <c r="D69" s="164" t="s">
        <v>73</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Transportes</v>
      </c>
      <c r="C70" s="140" t="str">
        <f>IF( ISBLANK('03.Muestra'!$E21),"",'03.Muestra'!$E21)</f>
        <v>https://www.guadalajara.es/es/informacion/transportes/</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Feder</v>
      </c>
      <c r="C71" s="140" t="str">
        <f>IF( ISBLANK('03.Muestra'!$E22),"",'03.Muestra'!$E22)</f>
        <v>https://www.guadalajara.es/es/feder/</v>
      </c>
      <c r="D71" s="164" t="s">
        <v>73</v>
      </c>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Turismo</v>
      </c>
      <c r="C72" s="140" t="str">
        <f>IF( ISBLANK('03.Muestra'!$E23),"",'03.Muestra'!$E23)</f>
        <v>https://www.guadalajara.es/es/turismo/</v>
      </c>
      <c r="D72" s="164" t="s">
        <v>73</v>
      </c>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Noticias</v>
      </c>
      <c r="C73" s="140" t="str">
        <f>IF( ISBLANK('03.Muestra'!$E24),"",'03.Muestra'!$E24)</f>
        <v>https://www.guadalajara.es/es/informacion/noticias/</v>
      </c>
      <c r="D73" s="164" t="s">
        <v>73</v>
      </c>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Autoliquidaciones</v>
      </c>
      <c r="C74" s="140" t="str">
        <f>IF( ISBLANK('03.Muestra'!$E25),"",'03.Muestra'!$E25)</f>
        <v>https://www.guadalajara.es/es/autoliquidaciones/tasa-por-concesion-de-licencias-urbanisticas.html</v>
      </c>
      <c r="D74" s="164" t="s">
        <v>73</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Población</v>
      </c>
      <c r="C75" s="140" t="str">
        <f>IF( ISBLANK('03.Muestra'!$E26),"",'03.Muestra'!$E26)</f>
        <v>https://www.guadalajara.es/es/ciudad/poblacion/</v>
      </c>
      <c r="D75" s="164" t="s">
        <v>73</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Sesiones del Pleno</v>
      </c>
      <c r="C76" s="140" t="str">
        <f>IF( ISBLANK('03.Muestra'!$E27),"",'03.Muestra'!$E27)</f>
        <v>https://sesiones.guadalajara.es/session/sessionDetail/ff8080817989e35f0179a454fa2a0004</v>
      </c>
      <c r="D76" s="164" t="s">
        <v>73</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ref="D77:D91" si="3">IF(AND(B77&lt;&gt;"",C77&lt;&gt;""),"N/T","")</f>
        <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Ayuntamiento de Guadalajara</v>
      </c>
      <c r="C95" s="140" t="str">
        <f>IF( ISBLANK('03.Muestra'!$E8),"",'03.Muestra'!$E8)</f>
        <v>https://www.guadalajara.es/es/</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Mapa web</v>
      </c>
      <c r="C96" s="140" t="str">
        <f>IF( ISBLANK('03.Muestra'!$E9),"",'03.Muestra'!$E9)</f>
        <v>https://www.guadalajara.es/es/mapa-web/</v>
      </c>
      <c r="D96" s="192" t="s">
        <v>73</v>
      </c>
      <c r="E96" s="133" t="str">
        <f t="shared" si="4"/>
        <v/>
      </c>
      <c r="F96" s="147">
        <f ca="1">COUNTIF($D95:INDIRECT("$D" &amp;  SUM(ROW()-1,'03.Muestra'!$D$45)-1),F95)</f>
        <v>0</v>
      </c>
      <c r="G96" s="147">
        <f ca="1">COUNTIF($D95:INDIRECT("$D" &amp;  SUM(ROW()-1,'03.Muestra'!$D$45)-1),G95)</f>
        <v>0</v>
      </c>
      <c r="H96" s="147">
        <f ca="1">COUNTIF($D95:INDIRECT("$D" &amp;  SUM(ROW()-1,'03.Muestra'!$D$45)-1),H95)</f>
        <v>20</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Buzón ciudadano</v>
      </c>
      <c r="C97" s="140" t="str">
        <f>IF( ISBLANK('03.Muestra'!$E10),"",'03.Muestra'!$E10)</f>
        <v>https://www.guadalajara.es/es/ayuntamiento/participacion/buzon-ciudadano/</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Buscador</v>
      </c>
      <c r="C98" s="140" t="str">
        <f>IF( ISBLANK('03.Muestra'!$E11),"",'03.Muestra'!$E11)</f>
        <v>https://www.guadalajara.es/es/buscadorGeneral.do</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Accesibilidad</v>
      </c>
      <c r="C99" s="140" t="str">
        <f>IF( ISBLANK('03.Muestra'!$E12),"",'03.Muestra'!$E12)</f>
        <v>https://www.guadalajara.es/es/accesibilidad/</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Documento legal</v>
      </c>
      <c r="C100" s="140" t="str">
        <f>IF( ISBLANK('03.Muestra'!$E13),"",'03.Muestra'!$E13)</f>
        <v>https://www.guadalajara.es/es/documento-legal/</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Administración</v>
      </c>
      <c r="C101" s="140" t="str">
        <f>IF( ISBLANK('03.Muestra'!$E14),"",'03.Muestra'!$E14)</f>
        <v>https://www.guadalajara.es/es/ayuntamiento/administracion/</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Sede electrónica</v>
      </c>
      <c r="C102" s="140" t="str">
        <f>IF( ISBLANK('03.Muestra'!$E15),"",'03.Muestra'!$E15)</f>
        <v>https://www.guadalajara.es/es/tramites/sede-electronica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Cita previa</v>
      </c>
      <c r="C103" s="140" t="str">
        <f>IF( ISBLANK('03.Muestra'!$E16),"",'03.Muestra'!$E16)</f>
        <v>https://www.guadalajara.es/es/servicio-de-cita-previa-online.html</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Perfil de contratante</v>
      </c>
      <c r="C104" s="140" t="str">
        <f>IF( ISBLANK('03.Muestra'!$E17),"",'03.Muestra'!$E17)</f>
        <v>https://www.guadalajara.es/es/informacion/perfil-de-contratante/</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Medios de comunicación</v>
      </c>
      <c r="C105" s="140" t="str">
        <f>IF( ISBLANK('03.Muestra'!$E18),"",'03.Muestra'!$E18)</f>
        <v>https://www.guadalajara.es/es/informacion/medios-de-comunicacion/</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Acta</v>
      </c>
      <c r="C106" s="140" t="str">
        <f>IF( ISBLANK('03.Muestra'!$E19),"",'03.Muestra'!$E19)</f>
        <v>https://www.guadalajara.es/recursos/doc/portal/2021/02/05/acta-del-pleno-de-2021-04-30.pdf</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 customHeight="1">
      <c r="B107" s="140" t="str">
        <f>IF( ISBLANK('03.Muestra'!$C20),"",'03.Muestra'!$C20)</f>
        <v>Reglamento</v>
      </c>
      <c r="C107" s="140" t="str">
        <f>IF( ISBLANK('03.Muestra'!$E20),"",'03.Muestra'!$E20)</f>
        <v>https://www.guadalajara.es/recursos/doc/portal/2017/09/19/2017-reglamento-de-participacion-ciudadana76930.pdf</v>
      </c>
      <c r="D107" s="164" t="s">
        <v>73</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 customHeight="1">
      <c r="B108" s="140" t="str">
        <f>IF( ISBLANK('03.Muestra'!$C21),"",'03.Muestra'!$C21)</f>
        <v>Transportes</v>
      </c>
      <c r="C108" s="140" t="str">
        <f>IF( ISBLANK('03.Muestra'!$E21),"",'03.Muestra'!$E21)</f>
        <v>https://www.guadalajara.es/es/informacion/transportes/</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 customHeight="1">
      <c r="B109" s="140" t="str">
        <f>IF( ISBLANK('03.Muestra'!$C22),"",'03.Muestra'!$C22)</f>
        <v>Feder</v>
      </c>
      <c r="C109" s="140" t="str">
        <f>IF( ISBLANK('03.Muestra'!$E22),"",'03.Muestra'!$E22)</f>
        <v>https://www.guadalajara.es/es/feder/</v>
      </c>
      <c r="D109" s="164" t="s">
        <v>73</v>
      </c>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 customHeight="1">
      <c r="B110" s="140" t="str">
        <f>IF( ISBLANK('03.Muestra'!$C23),"",'03.Muestra'!$C23)</f>
        <v>Turismo</v>
      </c>
      <c r="C110" s="140" t="str">
        <f>IF( ISBLANK('03.Muestra'!$E23),"",'03.Muestra'!$E23)</f>
        <v>https://www.guadalajara.es/es/turismo/</v>
      </c>
      <c r="D110" s="164" t="s">
        <v>73</v>
      </c>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 customHeight="1">
      <c r="B111" s="140" t="str">
        <f>IF( ISBLANK('03.Muestra'!$C24),"",'03.Muestra'!$C24)</f>
        <v>Noticias</v>
      </c>
      <c r="C111" s="140" t="str">
        <f>IF( ISBLANK('03.Muestra'!$E24),"",'03.Muestra'!$E24)</f>
        <v>https://www.guadalajara.es/es/informacion/noticias/</v>
      </c>
      <c r="D111" s="164" t="s">
        <v>73</v>
      </c>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 customHeight="1">
      <c r="B112" s="140" t="str">
        <f>IF( ISBLANK('03.Muestra'!$C25),"",'03.Muestra'!$C25)</f>
        <v>Autoliquidaciones</v>
      </c>
      <c r="C112" s="140" t="str">
        <f>IF( ISBLANK('03.Muestra'!$E25),"",'03.Muestra'!$E25)</f>
        <v>https://www.guadalajara.es/es/autoliquidaciones/tasa-por-concesion-de-licencias-urbanisticas.html</v>
      </c>
      <c r="D112" s="164" t="s">
        <v>73</v>
      </c>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 customHeight="1">
      <c r="B113" s="140" t="str">
        <f>IF( ISBLANK('03.Muestra'!$C26),"",'03.Muestra'!$C26)</f>
        <v>Población</v>
      </c>
      <c r="C113" s="140" t="str">
        <f>IF( ISBLANK('03.Muestra'!$E26),"",'03.Muestra'!$E26)</f>
        <v>https://www.guadalajara.es/es/ciudad/poblacion/</v>
      </c>
      <c r="D113" s="164" t="s">
        <v>73</v>
      </c>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 customHeight="1">
      <c r="B114" s="140" t="str">
        <f>IF( ISBLANK('03.Muestra'!$C27),"",'03.Muestra'!$C27)</f>
        <v>Sesiones del Pleno</v>
      </c>
      <c r="C114" s="140" t="str">
        <f>IF( ISBLANK('03.Muestra'!$E27),"",'03.Muestra'!$E27)</f>
        <v>https://sesiones.guadalajara.es/session/sessionDetail/ff8080817989e35f0179a454fa2a0004</v>
      </c>
      <c r="D114" s="164" t="s">
        <v>73</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 customHeight="1">
      <c r="B115" s="140" t="str">
        <f>IF( ISBLANK('03.Muestra'!$C28),"",'03.Muestra'!$C28)</f>
        <v/>
      </c>
      <c r="C115" s="140" t="str">
        <f>IF( ISBLANK('03.Muestra'!$E28),"",'03.Muestra'!$E28)</f>
        <v/>
      </c>
      <c r="D115" s="164" t="str">
        <f t="shared" ref="D115:D129" si="5">IF(AND(B115&lt;&gt;"",C115&lt;&gt;""),"N/T","")</f>
        <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Ayuntamiento de Guadalajara</v>
      </c>
      <c r="C133" s="140" t="str">
        <f>IF( ISBLANK('03.Muestra'!$E8),"",'03.Muestra'!$E8)</f>
        <v>https://www.guadalajara.es/es/</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Mapa web</v>
      </c>
      <c r="C134" s="140" t="str">
        <f>IF( ISBLANK('03.Muestra'!$E9),"",'03.Muestra'!$E9)</f>
        <v>https://www.guadalajara.es/es/mapa-web/</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20</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Buzón ciudadano</v>
      </c>
      <c r="C135" s="140" t="str">
        <f>IF( ISBLANK('03.Muestra'!$E10),"",'03.Muestra'!$E10)</f>
        <v>https://www.guadalajara.es/es/ayuntamiento/participacion/buzon-ciudadano/</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Buscador</v>
      </c>
      <c r="C136" s="140" t="str">
        <f>IF( ISBLANK('03.Muestra'!$E11),"",'03.Muestra'!$E11)</f>
        <v>https://www.guadalajara.es/es/buscadorGeneral.do</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Accesibilidad</v>
      </c>
      <c r="C137" s="140" t="str">
        <f>IF( ISBLANK('03.Muestra'!$E12),"",'03.Muestra'!$E12)</f>
        <v>https://www.guadalajara.es/es/accesibilidad/</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Documento legal</v>
      </c>
      <c r="C138" s="140" t="str">
        <f>IF( ISBLANK('03.Muestra'!$E13),"",'03.Muestra'!$E13)</f>
        <v>https://www.guadalajara.es/es/documento-legal/</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Administración</v>
      </c>
      <c r="C139" s="140" t="str">
        <f>IF( ISBLANK('03.Muestra'!$E14),"",'03.Muestra'!$E14)</f>
        <v>https://www.guadalajara.es/es/ayuntamiento/administracion/</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Sede electrónica</v>
      </c>
      <c r="C140" s="140" t="str">
        <f>IF( ISBLANK('03.Muestra'!$E15),"",'03.Muestra'!$E15)</f>
        <v>https://www.guadalajara.es/es/tramites/sede-electronica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Cita previa</v>
      </c>
      <c r="C141" s="140" t="str">
        <f>IF( ISBLANK('03.Muestra'!$E16),"",'03.Muestra'!$E16)</f>
        <v>https://www.guadalajara.es/es/servicio-de-cita-previa-online.html</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Perfil de contratante</v>
      </c>
      <c r="C142" s="140" t="str">
        <f>IF( ISBLANK('03.Muestra'!$E17),"",'03.Muestra'!$E17)</f>
        <v>https://www.guadalajara.es/es/informacion/perfil-de-contratante/</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Medios de comunicación</v>
      </c>
      <c r="C143" s="140" t="str">
        <f>IF( ISBLANK('03.Muestra'!$E18),"",'03.Muestra'!$E18)</f>
        <v>https://www.guadalajara.es/es/informacion/medios-de-comunicacion/</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Acta</v>
      </c>
      <c r="C144" s="140" t="str">
        <f>IF( ISBLANK('03.Muestra'!$E19),"",'03.Muestra'!$E19)</f>
        <v>https://www.guadalajara.es/recursos/doc/portal/2021/02/05/acta-del-pleno-de-2021-04-30.pdf</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 customHeight="1">
      <c r="B145" s="140" t="str">
        <f>IF( ISBLANK('03.Muestra'!$C20),"",'03.Muestra'!$C20)</f>
        <v>Reglamento</v>
      </c>
      <c r="C145" s="140" t="str">
        <f>IF( ISBLANK('03.Muestra'!$E20),"",'03.Muestra'!$E20)</f>
        <v>https://www.guadalajara.es/recursos/doc/portal/2017/09/19/2017-reglamento-de-participacion-ciudadana76930.pdf</v>
      </c>
      <c r="D145" s="164" t="s">
        <v>73</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 customHeight="1">
      <c r="B146" s="140" t="str">
        <f>IF( ISBLANK('03.Muestra'!$C21),"",'03.Muestra'!$C21)</f>
        <v>Transportes</v>
      </c>
      <c r="C146" s="140" t="str">
        <f>IF( ISBLANK('03.Muestra'!$E21),"",'03.Muestra'!$E21)</f>
        <v>https://www.guadalajara.es/es/informacion/transportes/</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 customHeight="1">
      <c r="B147" s="140" t="str">
        <f>IF( ISBLANK('03.Muestra'!$C22),"",'03.Muestra'!$C22)</f>
        <v>Feder</v>
      </c>
      <c r="C147" s="140" t="str">
        <f>IF( ISBLANK('03.Muestra'!$E22),"",'03.Muestra'!$E22)</f>
        <v>https://www.guadalajara.es/es/feder/</v>
      </c>
      <c r="D147" s="164" t="s">
        <v>73</v>
      </c>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 customHeight="1">
      <c r="B148" s="140" t="str">
        <f>IF( ISBLANK('03.Muestra'!$C23),"",'03.Muestra'!$C23)</f>
        <v>Turismo</v>
      </c>
      <c r="C148" s="140" t="str">
        <f>IF( ISBLANK('03.Muestra'!$E23),"",'03.Muestra'!$E23)</f>
        <v>https://www.guadalajara.es/es/turismo/</v>
      </c>
      <c r="D148" s="164" t="s">
        <v>73</v>
      </c>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 customHeight="1">
      <c r="B149" s="140" t="str">
        <f>IF( ISBLANK('03.Muestra'!$C24),"",'03.Muestra'!$C24)</f>
        <v>Noticias</v>
      </c>
      <c r="C149" s="140" t="str">
        <f>IF( ISBLANK('03.Muestra'!$E24),"",'03.Muestra'!$E24)</f>
        <v>https://www.guadalajara.es/es/informacion/noticias/</v>
      </c>
      <c r="D149" s="164" t="s">
        <v>73</v>
      </c>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 customHeight="1">
      <c r="B150" s="140" t="str">
        <f>IF( ISBLANK('03.Muestra'!$C25),"",'03.Muestra'!$C25)</f>
        <v>Autoliquidaciones</v>
      </c>
      <c r="C150" s="140" t="str">
        <f>IF( ISBLANK('03.Muestra'!$E25),"",'03.Muestra'!$E25)</f>
        <v>https://www.guadalajara.es/es/autoliquidaciones/tasa-por-concesion-de-licencias-urbanisticas.html</v>
      </c>
      <c r="D150" s="164" t="s">
        <v>73</v>
      </c>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 customHeight="1">
      <c r="B151" s="140" t="str">
        <f>IF( ISBLANK('03.Muestra'!$C26),"",'03.Muestra'!$C26)</f>
        <v>Población</v>
      </c>
      <c r="C151" s="140" t="str">
        <f>IF( ISBLANK('03.Muestra'!$E26),"",'03.Muestra'!$E26)</f>
        <v>https://www.guadalajara.es/es/ciudad/poblacion/</v>
      </c>
      <c r="D151" s="164" t="s">
        <v>73</v>
      </c>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 customHeight="1">
      <c r="B152" s="140" t="str">
        <f>IF( ISBLANK('03.Muestra'!$C27),"",'03.Muestra'!$C27)</f>
        <v>Sesiones del Pleno</v>
      </c>
      <c r="C152" s="140" t="str">
        <f>IF( ISBLANK('03.Muestra'!$E27),"",'03.Muestra'!$E27)</f>
        <v>https://sesiones.guadalajara.es/session/sessionDetail/ff8080817989e35f0179a454fa2a0004</v>
      </c>
      <c r="D152" s="164" t="s">
        <v>73</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 customHeight="1">
      <c r="B153" s="140" t="str">
        <f>IF( ISBLANK('03.Muestra'!$C28),"",'03.Muestra'!$C28)</f>
        <v/>
      </c>
      <c r="C153" s="140" t="str">
        <f>IF( ISBLANK('03.Muestra'!$E28),"",'03.Muestra'!$E28)</f>
        <v/>
      </c>
      <c r="D153" s="164" t="str">
        <f t="shared" ref="D153:D167" si="7">IF(AND(B153&lt;&gt;"",C153&lt;&gt;""),"N/T","")</f>
        <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Ayuntamiento de Guadalajara</v>
      </c>
      <c r="C171" s="140" t="str">
        <f>IF( ISBLANK('03.Muestra'!$E8),"",'03.Muestra'!$E8)</f>
        <v>https://www.guadalajara.es/es/</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Mapa web</v>
      </c>
      <c r="C172" s="140" t="str">
        <f>IF( ISBLANK('03.Muestra'!$E9),"",'03.Muestra'!$E9)</f>
        <v>https://www.guadalajara.es/es/mapa-web/</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20</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Buzón ciudadano</v>
      </c>
      <c r="C173" s="140" t="str">
        <f>IF( ISBLANK('03.Muestra'!$E10),"",'03.Muestra'!$E10)</f>
        <v>https://www.guadalajara.es/es/ayuntamiento/participacion/buzon-ciudadano/</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Buscador</v>
      </c>
      <c r="C174" s="140" t="str">
        <f>IF( ISBLANK('03.Muestra'!$E11),"",'03.Muestra'!$E11)</f>
        <v>https://www.guadalajara.es/es/buscadorGeneral.do</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Accesibilidad</v>
      </c>
      <c r="C175" s="140" t="str">
        <f>IF( ISBLANK('03.Muestra'!$E12),"",'03.Muestra'!$E12)</f>
        <v>https://www.guadalajara.es/es/accesibilidad/</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Documento legal</v>
      </c>
      <c r="C176" s="140" t="str">
        <f>IF( ISBLANK('03.Muestra'!$E13),"",'03.Muestra'!$E13)</f>
        <v>https://www.guadalajara.es/es/documento-legal/</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Administración</v>
      </c>
      <c r="C177" s="140" t="str">
        <f>IF( ISBLANK('03.Muestra'!$E14),"",'03.Muestra'!$E14)</f>
        <v>https://www.guadalajara.es/es/ayuntamiento/administracion/</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Sede electrónica</v>
      </c>
      <c r="C178" s="140" t="str">
        <f>IF( ISBLANK('03.Muestra'!$E15),"",'03.Muestra'!$E15)</f>
        <v>https://www.guadalajara.es/es/tramites/sede-electronica</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Cita previa</v>
      </c>
      <c r="C179" s="140" t="str">
        <f>IF( ISBLANK('03.Muestra'!$E16),"",'03.Muestra'!$E16)</f>
        <v>https://www.guadalajara.es/es/servicio-de-cita-previa-online.html</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Perfil de contratante</v>
      </c>
      <c r="C180" s="140" t="str">
        <f>IF( ISBLANK('03.Muestra'!$E17),"",'03.Muestra'!$E17)</f>
        <v>https://www.guadalajara.es/es/informacion/perfil-de-contratante/</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Medios de comunicación</v>
      </c>
      <c r="C181" s="140" t="str">
        <f>IF( ISBLANK('03.Muestra'!$E18),"",'03.Muestra'!$E18)</f>
        <v>https://www.guadalajara.es/es/informacion/medios-de-comunicacion/</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Acta</v>
      </c>
      <c r="C182" s="140" t="str">
        <f>IF( ISBLANK('03.Muestra'!$E19),"",'03.Muestra'!$E19)</f>
        <v>https://www.guadalajara.es/recursos/doc/portal/2021/02/05/acta-del-pleno-de-2021-04-30.pdf</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 customHeight="1">
      <c r="B183" s="140" t="str">
        <f>IF( ISBLANK('03.Muestra'!$C20),"",'03.Muestra'!$C20)</f>
        <v>Reglamento</v>
      </c>
      <c r="C183" s="140" t="str">
        <f>IF( ISBLANK('03.Muestra'!$E20),"",'03.Muestra'!$E20)</f>
        <v>https://www.guadalajara.es/recursos/doc/portal/2017/09/19/2017-reglamento-de-participacion-ciudadana76930.pdf</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 customHeight="1">
      <c r="B184" s="140" t="str">
        <f>IF( ISBLANK('03.Muestra'!$C21),"",'03.Muestra'!$C21)</f>
        <v>Transportes</v>
      </c>
      <c r="C184" s="140" t="str">
        <f>IF( ISBLANK('03.Muestra'!$E21),"",'03.Muestra'!$E21)</f>
        <v>https://www.guadalajara.es/es/informacion/transportes/</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 customHeight="1">
      <c r="B185" s="140" t="str">
        <f>IF( ISBLANK('03.Muestra'!$C22),"",'03.Muestra'!$C22)</f>
        <v>Feder</v>
      </c>
      <c r="C185" s="140" t="str">
        <f>IF( ISBLANK('03.Muestra'!$E22),"",'03.Muestra'!$E22)</f>
        <v>https://www.guadalajara.es/es/feder/</v>
      </c>
      <c r="D185" s="164" t="s">
        <v>73</v>
      </c>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 customHeight="1">
      <c r="B186" s="140" t="str">
        <f>IF( ISBLANK('03.Muestra'!$C23),"",'03.Muestra'!$C23)</f>
        <v>Turismo</v>
      </c>
      <c r="C186" s="140" t="str">
        <f>IF( ISBLANK('03.Muestra'!$E23),"",'03.Muestra'!$E23)</f>
        <v>https://www.guadalajara.es/es/turismo/</v>
      </c>
      <c r="D186" s="164" t="s">
        <v>73</v>
      </c>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 customHeight="1">
      <c r="B187" s="140" t="str">
        <f>IF( ISBLANK('03.Muestra'!$C24),"",'03.Muestra'!$C24)</f>
        <v>Noticias</v>
      </c>
      <c r="C187" s="140" t="str">
        <f>IF( ISBLANK('03.Muestra'!$E24),"",'03.Muestra'!$E24)</f>
        <v>https://www.guadalajara.es/es/informacion/noticias/</v>
      </c>
      <c r="D187" s="164" t="s">
        <v>73</v>
      </c>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 customHeight="1">
      <c r="B188" s="140" t="str">
        <f>IF( ISBLANK('03.Muestra'!$C25),"",'03.Muestra'!$C25)</f>
        <v>Autoliquidaciones</v>
      </c>
      <c r="C188" s="140" t="str">
        <f>IF( ISBLANK('03.Muestra'!$E25),"",'03.Muestra'!$E25)</f>
        <v>https://www.guadalajara.es/es/autoliquidaciones/tasa-por-concesion-de-licencias-urbanisticas.html</v>
      </c>
      <c r="D188" s="164" t="s">
        <v>73</v>
      </c>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 customHeight="1">
      <c r="B189" s="140" t="str">
        <f>IF( ISBLANK('03.Muestra'!$C26),"",'03.Muestra'!$C26)</f>
        <v>Población</v>
      </c>
      <c r="C189" s="140" t="str">
        <f>IF( ISBLANK('03.Muestra'!$E26),"",'03.Muestra'!$E26)</f>
        <v>https://www.guadalajara.es/es/ciudad/poblacion/</v>
      </c>
      <c r="D189" s="164" t="s">
        <v>73</v>
      </c>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 customHeight="1">
      <c r="B190" s="140" t="str">
        <f>IF( ISBLANK('03.Muestra'!$C27),"",'03.Muestra'!$C27)</f>
        <v>Sesiones del Pleno</v>
      </c>
      <c r="C190" s="140" t="str">
        <f>IF( ISBLANK('03.Muestra'!$E27),"",'03.Muestra'!$E27)</f>
        <v>https://sesiones.guadalajara.es/session/sessionDetail/ff8080817989e35f0179a454fa2a0004</v>
      </c>
      <c r="D190" s="164" t="s">
        <v>73</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 customHeight="1">
      <c r="B191" s="140" t="str">
        <f>IF( ISBLANK('03.Muestra'!$C28),"",'03.Muestra'!$C28)</f>
        <v/>
      </c>
      <c r="C191" s="140" t="str">
        <f>IF( ISBLANK('03.Muestra'!$E28),"",'03.Muestra'!$E28)</f>
        <v/>
      </c>
      <c r="D191" s="164" t="str">
        <f t="shared" ref="D191:D205" si="9">IF(AND(B191&lt;&gt;"",C191&lt;&gt;""),"N/T","")</f>
        <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Ayuntamiento de Guadalajara</v>
      </c>
      <c r="C209" s="140" t="str">
        <f>IF( ISBLANK('03.Muestra'!$E8),"",'03.Muestra'!$E8)</f>
        <v>https://www.guadalajara.es/es/</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Mapa web</v>
      </c>
      <c r="C210" s="140" t="str">
        <f>IF( ISBLANK('03.Muestra'!$E9),"",'03.Muestra'!$E9)</f>
        <v>https://www.guadalajara.es/es/mapa-web/</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20</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Buzón ciudadano</v>
      </c>
      <c r="C211" s="140" t="str">
        <f>IF( ISBLANK('03.Muestra'!$E10),"",'03.Muestra'!$E10)</f>
        <v>https://www.guadalajara.es/es/ayuntamiento/participacion/buzon-ciudadano/</v>
      </c>
      <c r="D211" s="164" t="s">
        <v>73</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Buscador</v>
      </c>
      <c r="C212" s="140" t="str">
        <f>IF( ISBLANK('03.Muestra'!$E11),"",'03.Muestra'!$E11)</f>
        <v>https://www.guadalajara.es/es/buscadorGeneral.do</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Accesibilidad</v>
      </c>
      <c r="C213" s="140" t="str">
        <f>IF( ISBLANK('03.Muestra'!$E12),"",'03.Muestra'!$E12)</f>
        <v>https://www.guadalajara.es/es/accesibilidad/</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Documento legal</v>
      </c>
      <c r="C214" s="140" t="str">
        <f>IF( ISBLANK('03.Muestra'!$E13),"",'03.Muestra'!$E13)</f>
        <v>https://www.guadalajara.es/es/documento-legal/</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Administración</v>
      </c>
      <c r="C215" s="140" t="str">
        <f>IF( ISBLANK('03.Muestra'!$E14),"",'03.Muestra'!$E14)</f>
        <v>https://www.guadalajara.es/es/ayuntamiento/administracion/</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Sede electrónica</v>
      </c>
      <c r="C216" s="140" t="str">
        <f>IF( ISBLANK('03.Muestra'!$E15),"",'03.Muestra'!$E15)</f>
        <v>https://www.guadalajara.es/es/tramites/sede-electronica</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Cita previa</v>
      </c>
      <c r="C217" s="140" t="str">
        <f>IF( ISBLANK('03.Muestra'!$E16),"",'03.Muestra'!$E16)</f>
        <v>https://www.guadalajara.es/es/servicio-de-cita-previa-online.html</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Perfil de contratante</v>
      </c>
      <c r="C218" s="140" t="str">
        <f>IF( ISBLANK('03.Muestra'!$E17),"",'03.Muestra'!$E17)</f>
        <v>https://www.guadalajara.es/es/informacion/perfil-de-contratante/</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Medios de comunicación</v>
      </c>
      <c r="C219" s="140" t="str">
        <f>IF( ISBLANK('03.Muestra'!$E18),"",'03.Muestra'!$E18)</f>
        <v>https://www.guadalajara.es/es/informacion/medios-de-comunicacion/</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Acta</v>
      </c>
      <c r="C220" s="140" t="str">
        <f>IF( ISBLANK('03.Muestra'!$E19),"",'03.Muestra'!$E19)</f>
        <v>https://www.guadalajara.es/recursos/doc/portal/2021/02/05/acta-del-pleno-de-2021-04-30.pdf</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 customHeight="1">
      <c r="B221" s="140" t="str">
        <f>IF( ISBLANK('03.Muestra'!$C20),"",'03.Muestra'!$C20)</f>
        <v>Reglamento</v>
      </c>
      <c r="C221" s="140" t="str">
        <f>IF( ISBLANK('03.Muestra'!$E20),"",'03.Muestra'!$E20)</f>
        <v>https://www.guadalajara.es/recursos/doc/portal/2017/09/19/2017-reglamento-de-participacion-ciudadana76930.pdf</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 customHeight="1">
      <c r="B222" s="140" t="str">
        <f>IF( ISBLANK('03.Muestra'!$C21),"",'03.Muestra'!$C21)</f>
        <v>Transportes</v>
      </c>
      <c r="C222" s="140" t="str">
        <f>IF( ISBLANK('03.Muestra'!$E21),"",'03.Muestra'!$E21)</f>
        <v>https://www.guadalajara.es/es/informacion/transportes/</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 customHeight="1">
      <c r="B223" s="140" t="str">
        <f>IF( ISBLANK('03.Muestra'!$C22),"",'03.Muestra'!$C22)</f>
        <v>Feder</v>
      </c>
      <c r="C223" s="140" t="str">
        <f>IF( ISBLANK('03.Muestra'!$E22),"",'03.Muestra'!$E22)</f>
        <v>https://www.guadalajara.es/es/feder/</v>
      </c>
      <c r="D223" s="164" t="s">
        <v>73</v>
      </c>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 customHeight="1">
      <c r="B224" s="140" t="str">
        <f>IF( ISBLANK('03.Muestra'!$C23),"",'03.Muestra'!$C23)</f>
        <v>Turismo</v>
      </c>
      <c r="C224" s="140" t="str">
        <f>IF( ISBLANK('03.Muestra'!$E23),"",'03.Muestra'!$E23)</f>
        <v>https://www.guadalajara.es/es/turismo/</v>
      </c>
      <c r="D224" s="164" t="s">
        <v>73</v>
      </c>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 customHeight="1">
      <c r="B225" s="140" t="str">
        <f>IF( ISBLANK('03.Muestra'!$C24),"",'03.Muestra'!$C24)</f>
        <v>Noticias</v>
      </c>
      <c r="C225" s="140" t="str">
        <f>IF( ISBLANK('03.Muestra'!$E24),"",'03.Muestra'!$E24)</f>
        <v>https://www.guadalajara.es/es/informacion/noticias/</v>
      </c>
      <c r="D225" s="164" t="s">
        <v>73</v>
      </c>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 customHeight="1">
      <c r="B226" s="140" t="str">
        <f>IF( ISBLANK('03.Muestra'!$C25),"",'03.Muestra'!$C25)</f>
        <v>Autoliquidaciones</v>
      </c>
      <c r="C226" s="140" t="str">
        <f>IF( ISBLANK('03.Muestra'!$E25),"",'03.Muestra'!$E25)</f>
        <v>https://www.guadalajara.es/es/autoliquidaciones/tasa-por-concesion-de-licencias-urbanisticas.html</v>
      </c>
      <c r="D226" s="164" t="s">
        <v>73</v>
      </c>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 customHeight="1">
      <c r="B227" s="140" t="str">
        <f>IF( ISBLANK('03.Muestra'!$C26),"",'03.Muestra'!$C26)</f>
        <v>Población</v>
      </c>
      <c r="C227" s="140" t="str">
        <f>IF( ISBLANK('03.Muestra'!$E26),"",'03.Muestra'!$E26)</f>
        <v>https://www.guadalajara.es/es/ciudad/poblacion/</v>
      </c>
      <c r="D227" s="164" t="s">
        <v>73</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 customHeight="1">
      <c r="B228" s="140" t="str">
        <f>IF( ISBLANK('03.Muestra'!$C27),"",'03.Muestra'!$C27)</f>
        <v>Sesiones del Pleno</v>
      </c>
      <c r="C228" s="140" t="str">
        <f>IF( ISBLANK('03.Muestra'!$E27),"",'03.Muestra'!$E27)</f>
        <v>https://sesiones.guadalajara.es/session/sessionDetail/ff8080817989e35f0179a454fa2a0004</v>
      </c>
      <c r="D228" s="164" t="s">
        <v>73</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Ayuntamiento de Guadalajara</v>
      </c>
      <c r="C247" s="140" t="str">
        <f>IF( ISBLANK('03.Muestra'!$E8),"",'03.Muestra'!$E8)</f>
        <v>https://www.guadalajara.es/es/</v>
      </c>
      <c r="D247" s="164" t="s">
        <v>61</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Mapa web</v>
      </c>
      <c r="C248" s="140" t="str">
        <f>IF( ISBLANK('03.Muestra'!$E9),"",'03.Muestra'!$E9)</f>
        <v>https://www.guadalajara.es/es/mapa-web/</v>
      </c>
      <c r="D248" s="164" t="s">
        <v>61</v>
      </c>
      <c r="E248" s="133" t="str">
        <f t="shared" si="12"/>
        <v/>
      </c>
      <c r="F248" s="147">
        <f ca="1">COUNTIF($D247:INDIRECT("$D" &amp;  SUM(ROW()-1,'03.Muestra'!$D$45)-1),F247)</f>
        <v>0</v>
      </c>
      <c r="G248" s="147">
        <f ca="1">COUNTIF($D247:INDIRECT("$D" &amp;  SUM(ROW()-1,'03.Muestra'!$D$45)-1),G247)</f>
        <v>0</v>
      </c>
      <c r="H248" s="147">
        <f ca="1">COUNTIF($D247:INDIRECT("$D" &amp;  SUM(ROW()-1,'03.Muestra'!$D$45)-1),H247)</f>
        <v>2</v>
      </c>
      <c r="I248" s="147">
        <f ca="1">COUNTIF($D247:INDIRECT("$D" &amp;  SUM(ROW()-1,'03.Muestra'!$D$45)-1),I247)</f>
        <v>1</v>
      </c>
      <c r="J248" s="147">
        <f ca="1">COUNTIF($D247:INDIRECT("$D" &amp;  SUM(ROW()-1,'03.Muestra'!$D$45)-1),J247)</f>
        <v>17</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Buzón ciudadano</v>
      </c>
      <c r="C249" s="140" t="str">
        <f>IF( ISBLANK('03.Muestra'!$E10),"",'03.Muestra'!$E10)</f>
        <v>https://www.guadalajara.es/es/ayuntamiento/participacion/buzon-ciudadano/</v>
      </c>
      <c r="D249" s="164" t="s">
        <v>61</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Buscador</v>
      </c>
      <c r="C250" s="140" t="str">
        <f>IF( ISBLANK('03.Muestra'!$E11),"",'03.Muestra'!$E11)</f>
        <v>https://www.guadalajara.es/es/buscadorGeneral.do</v>
      </c>
      <c r="D250" s="164" t="s">
        <v>61</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Accesibilidad</v>
      </c>
      <c r="C251" s="140" t="str">
        <f>IF( ISBLANK('03.Muestra'!$E12),"",'03.Muestra'!$E12)</f>
        <v>https://www.guadalajara.es/es/accesibilidad/</v>
      </c>
      <c r="D251" s="164" t="s">
        <v>61</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Documento legal</v>
      </c>
      <c r="C252" s="140" t="str">
        <f>IF( ISBLANK('03.Muestra'!$E13),"",'03.Muestra'!$E13)</f>
        <v>https://www.guadalajara.es/es/documento-legal/</v>
      </c>
      <c r="D252" s="164" t="s">
        <v>61</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Administración</v>
      </c>
      <c r="C253" s="140" t="str">
        <f>IF( ISBLANK('03.Muestra'!$E14),"",'03.Muestra'!$E14)</f>
        <v>https://www.guadalajara.es/es/ayuntamiento/administracion/</v>
      </c>
      <c r="D253" s="164" t="s">
        <v>61</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Sede electrónica</v>
      </c>
      <c r="C254" s="140" t="str">
        <f>IF( ISBLANK('03.Muestra'!$E15),"",'03.Muestra'!$E15)</f>
        <v>https://www.guadalajara.es/es/tramites/sede-electronica</v>
      </c>
      <c r="D254" s="164" t="s">
        <v>61</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Cita previa</v>
      </c>
      <c r="C255" s="140" t="str">
        <f>IF( ISBLANK('03.Muestra'!$E16),"",'03.Muestra'!$E16)</f>
        <v>https://www.guadalajara.es/es/servicio-de-cita-previa-online.html</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Perfil de contratante</v>
      </c>
      <c r="C256" s="140" t="str">
        <f>IF( ISBLANK('03.Muestra'!$E17),"",'03.Muestra'!$E17)</f>
        <v>https://www.guadalajara.es/es/informacion/perfil-de-contratante/</v>
      </c>
      <c r="D256" s="164" t="s">
        <v>61</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Medios de comunicación</v>
      </c>
      <c r="C257" s="140" t="str">
        <f>IF( ISBLANK('03.Muestra'!$E18),"",'03.Muestra'!$E18)</f>
        <v>https://www.guadalajara.es/es/informacion/medios-de-comunicacion/</v>
      </c>
      <c r="D257" s="164" t="s">
        <v>61</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Acta</v>
      </c>
      <c r="C258" s="140" t="str">
        <f>IF( ISBLANK('03.Muestra'!$E19),"",'03.Muestra'!$E19)</f>
        <v>https://www.guadalajara.es/recursos/doc/portal/2021/02/05/acta-del-pleno-de-2021-04-30.pdf</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 customHeight="1">
      <c r="B259" s="140" t="str">
        <f>IF( ISBLANK('03.Muestra'!$C20),"",'03.Muestra'!$C20)</f>
        <v>Reglamento</v>
      </c>
      <c r="C259" s="140" t="str">
        <f>IF( ISBLANK('03.Muestra'!$E20),"",'03.Muestra'!$E20)</f>
        <v>https://www.guadalajara.es/recursos/doc/portal/2017/09/19/2017-reglamento-de-participacion-ciudadana76930.pdf</v>
      </c>
      <c r="D259" s="164" t="s">
        <v>73</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 customHeight="1">
      <c r="B260" s="140" t="str">
        <f>IF( ISBLANK('03.Muestra'!$C21),"",'03.Muestra'!$C21)</f>
        <v>Transportes</v>
      </c>
      <c r="C260" s="140" t="str">
        <f>IF( ISBLANK('03.Muestra'!$E21),"",'03.Muestra'!$E21)</f>
        <v>https://www.guadalajara.es/es/informacion/transportes/</v>
      </c>
      <c r="D260" s="164" t="s">
        <v>61</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 customHeight="1">
      <c r="B261" s="140" t="str">
        <f>IF( ISBLANK('03.Muestra'!$C22),"",'03.Muestra'!$C22)</f>
        <v>Feder</v>
      </c>
      <c r="C261" s="140" t="str">
        <f>IF( ISBLANK('03.Muestra'!$E22),"",'03.Muestra'!$E22)</f>
        <v>https://www.guadalajara.es/es/feder/</v>
      </c>
      <c r="D261" s="164" t="s">
        <v>61</v>
      </c>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 customHeight="1">
      <c r="B262" s="140" t="str">
        <f>IF( ISBLANK('03.Muestra'!$C23),"",'03.Muestra'!$C23)</f>
        <v>Turismo</v>
      </c>
      <c r="C262" s="140" t="str">
        <f>IF( ISBLANK('03.Muestra'!$E23),"",'03.Muestra'!$E23)</f>
        <v>https://www.guadalajara.es/es/turismo/</v>
      </c>
      <c r="D262" s="164" t="s">
        <v>61</v>
      </c>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 customHeight="1">
      <c r="B263" s="140" t="str">
        <f>IF( ISBLANK('03.Muestra'!$C24),"",'03.Muestra'!$C24)</f>
        <v>Noticias</v>
      </c>
      <c r="C263" s="140" t="str">
        <f>IF( ISBLANK('03.Muestra'!$E24),"",'03.Muestra'!$E24)</f>
        <v>https://www.guadalajara.es/es/informacion/noticias/</v>
      </c>
      <c r="D263" s="164" t="s">
        <v>61</v>
      </c>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 customHeight="1">
      <c r="B264" s="140" t="str">
        <f>IF( ISBLANK('03.Muestra'!$C25),"",'03.Muestra'!$C25)</f>
        <v>Autoliquidaciones</v>
      </c>
      <c r="C264" s="140" t="str">
        <f>IF( ISBLANK('03.Muestra'!$E25),"",'03.Muestra'!$E25)</f>
        <v>https://www.guadalajara.es/es/autoliquidaciones/tasa-por-concesion-de-licencias-urbanisticas.html</v>
      </c>
      <c r="D264" s="164" t="s">
        <v>61</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 customHeight="1">
      <c r="B265" s="140" t="str">
        <f>IF( ISBLANK('03.Muestra'!$C26),"",'03.Muestra'!$C26)</f>
        <v>Población</v>
      </c>
      <c r="C265" s="140" t="str">
        <f>IF( ISBLANK('03.Muestra'!$E26),"",'03.Muestra'!$E26)</f>
        <v>https://www.guadalajara.es/es/ciudad/poblacion/</v>
      </c>
      <c r="D265" s="164" t="s">
        <v>61</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 customHeight="1">
      <c r="B266" s="140" t="str">
        <f>IF( ISBLANK('03.Muestra'!$C27),"",'03.Muestra'!$C27)</f>
        <v>Sesiones del Pleno</v>
      </c>
      <c r="C266" s="140" t="str">
        <f>IF( ISBLANK('03.Muestra'!$E27),"",'03.Muestra'!$E27)</f>
        <v>https://sesiones.guadalajara.es/session/sessionDetail/ff8080817989e35f0179a454fa2a0004</v>
      </c>
      <c r="D266" s="164" t="s">
        <v>64</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 customHeight="1">
      <c r="B267" s="140" t="str">
        <f>IF( ISBLANK('03.Muestra'!$C28),"",'03.Muestra'!$C28)</f>
        <v/>
      </c>
      <c r="C267" s="140" t="str">
        <f>IF( ISBLANK('03.Muestra'!$E28),"",'03.Muestra'!$E28)</f>
        <v/>
      </c>
      <c r="D267" s="164" t="str">
        <f t="shared" ref="D267:D281" si="13">IF(AND(B267&lt;&gt;"",C267&lt;&gt;""),"N/T","")</f>
        <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Ayuntamiento de Guadalajara</v>
      </c>
      <c r="C285" s="140" t="str">
        <f>IF( ISBLANK('03.Muestra'!$E8),"",'03.Muestra'!$E8)</f>
        <v>https://www.guadalajara.es/es/</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Mapa web</v>
      </c>
      <c r="C286" s="140" t="str">
        <f>IF( ISBLANK('03.Muestra'!$E9),"",'03.Muestra'!$E9)</f>
        <v>https://www.guadalajara.es/es/mapa-web/</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2</v>
      </c>
      <c r="I286" s="147">
        <f ca="1">COUNTIF($D285:INDIRECT("$D" &amp;  SUM(ROW()-1,'03.Muestra'!$D$45)-1),I285)</f>
        <v>0</v>
      </c>
      <c r="J286" s="147">
        <f ca="1">COUNTIF($D285:INDIRECT("$D" &amp;  SUM(ROW()-1,'03.Muestra'!$D$45)-1),J285)</f>
        <v>18</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Buzón ciudadano</v>
      </c>
      <c r="C287" s="140" t="str">
        <f>IF( ISBLANK('03.Muestra'!$E10),"",'03.Muestra'!$E10)</f>
        <v>https://www.guadalajara.es/es/ayuntamiento/participacion/buzon-ciudadano/</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Buscador</v>
      </c>
      <c r="C288" s="140" t="str">
        <f>IF( ISBLANK('03.Muestra'!$E11),"",'03.Muestra'!$E11)</f>
        <v>https://www.guadalajara.es/es/buscadorGeneral.do</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Accesibilidad</v>
      </c>
      <c r="C289" s="140" t="str">
        <f>IF( ISBLANK('03.Muestra'!$E12),"",'03.Muestra'!$E12)</f>
        <v>https://www.guadalajara.es/es/accesibilidad/</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Documento legal</v>
      </c>
      <c r="C290" s="140" t="str">
        <f>IF( ISBLANK('03.Muestra'!$E13),"",'03.Muestra'!$E13)</f>
        <v>https://www.guadalajara.es/es/documento-legal/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Administración</v>
      </c>
      <c r="C291" s="140" t="str">
        <f>IF( ISBLANK('03.Muestra'!$E14),"",'03.Muestra'!$E14)</f>
        <v>https://www.guadalajara.es/es/ayuntamiento/administracion/</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Sede electrónica</v>
      </c>
      <c r="C292" s="140" t="str">
        <f>IF( ISBLANK('03.Muestra'!$E15),"",'03.Muestra'!$E15)</f>
        <v>https://www.guadalajara.es/es/tramites/sede-electronica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Cita previa</v>
      </c>
      <c r="C293" s="140" t="str">
        <f>IF( ISBLANK('03.Muestra'!$E16),"",'03.Muestra'!$E16)</f>
        <v>https://www.guadalajara.es/es/servicio-de-cita-previa-online.html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Perfil de contratante</v>
      </c>
      <c r="C294" s="140" t="str">
        <f>IF( ISBLANK('03.Muestra'!$E17),"",'03.Muestra'!$E17)</f>
        <v>https://www.guadalajara.es/es/informacion/perfil-de-contratante/</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Medios de comunicación</v>
      </c>
      <c r="C295" s="140" t="str">
        <f>IF( ISBLANK('03.Muestra'!$E18),"",'03.Muestra'!$E18)</f>
        <v>https://www.guadalajara.es/es/informacion/medios-de-comunicacion/</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Acta</v>
      </c>
      <c r="C296" s="140" t="str">
        <f>IF( ISBLANK('03.Muestra'!$E19),"",'03.Muestra'!$E19)</f>
        <v>https://www.guadalajara.es/recursos/doc/portal/2021/02/05/acta-del-pleno-de-2021-04-30.pdf</v>
      </c>
      <c r="D296" s="164" t="s">
        <v>73</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 customHeight="1">
      <c r="B297" s="140" t="str">
        <f>IF( ISBLANK('03.Muestra'!$C20),"",'03.Muestra'!$C20)</f>
        <v>Reglamento</v>
      </c>
      <c r="C297" s="140" t="str">
        <f>IF( ISBLANK('03.Muestra'!$E20),"",'03.Muestra'!$E20)</f>
        <v>https://www.guadalajara.es/recursos/doc/portal/2017/09/19/2017-reglamento-de-participacion-ciudadana76930.pdf</v>
      </c>
      <c r="D297" s="164" t="s">
        <v>73</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 customHeight="1">
      <c r="B298" s="140" t="str">
        <f>IF( ISBLANK('03.Muestra'!$C21),"",'03.Muestra'!$C21)</f>
        <v>Transportes</v>
      </c>
      <c r="C298" s="140" t="str">
        <f>IF( ISBLANK('03.Muestra'!$E21),"",'03.Muestra'!$E21)</f>
        <v>https://www.guadalajara.es/es/informacion/transportes/</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 customHeight="1">
      <c r="B299" s="140" t="str">
        <f>IF( ISBLANK('03.Muestra'!$C22),"",'03.Muestra'!$C22)</f>
        <v>Feder</v>
      </c>
      <c r="C299" s="140" t="str">
        <f>IF( ISBLANK('03.Muestra'!$E22),"",'03.Muestra'!$E22)</f>
        <v>https://www.guadalajara.es/es/feder/</v>
      </c>
      <c r="D299" s="164" t="s">
        <v>61</v>
      </c>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 customHeight="1">
      <c r="B300" s="140" t="str">
        <f>IF( ISBLANK('03.Muestra'!$C23),"",'03.Muestra'!$C23)</f>
        <v>Turismo</v>
      </c>
      <c r="C300" s="140" t="str">
        <f>IF( ISBLANK('03.Muestra'!$E23),"",'03.Muestra'!$E23)</f>
        <v>https://www.guadalajara.es/es/turismo/</v>
      </c>
      <c r="D300" s="164" t="s">
        <v>61</v>
      </c>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 customHeight="1">
      <c r="B301" s="140" t="str">
        <f>IF( ISBLANK('03.Muestra'!$C24),"",'03.Muestra'!$C24)</f>
        <v>Noticias</v>
      </c>
      <c r="C301" s="140" t="str">
        <f>IF( ISBLANK('03.Muestra'!$E24),"",'03.Muestra'!$E24)</f>
        <v>https://www.guadalajara.es/es/informacion/noticias/</v>
      </c>
      <c r="D301" s="164" t="s">
        <v>61</v>
      </c>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 customHeight="1">
      <c r="B302" s="140" t="str">
        <f>IF( ISBLANK('03.Muestra'!$C25),"",'03.Muestra'!$C25)</f>
        <v>Autoliquidaciones</v>
      </c>
      <c r="C302" s="140" t="str">
        <f>IF( ISBLANK('03.Muestra'!$E25),"",'03.Muestra'!$E25)</f>
        <v>https://www.guadalajara.es/es/autoliquidaciones/tasa-por-concesion-de-licencias-urbanisticas.html</v>
      </c>
      <c r="D302" s="164" t="s">
        <v>61</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 customHeight="1">
      <c r="B303" s="140" t="str">
        <f>IF( ISBLANK('03.Muestra'!$C26),"",'03.Muestra'!$C26)</f>
        <v>Población</v>
      </c>
      <c r="C303" s="140" t="str">
        <f>IF( ISBLANK('03.Muestra'!$E26),"",'03.Muestra'!$E26)</f>
        <v>https://www.guadalajara.es/es/ciudad/poblacion/</v>
      </c>
      <c r="D303" s="164" t="s">
        <v>61</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 customHeight="1">
      <c r="B304" s="140" t="str">
        <f>IF( ISBLANK('03.Muestra'!$C27),"",'03.Muestra'!$C27)</f>
        <v>Sesiones del Pleno</v>
      </c>
      <c r="C304" s="140" t="str">
        <f>IF( ISBLANK('03.Muestra'!$E27),"",'03.Muestra'!$E27)</f>
        <v>https://sesiones.guadalajara.es/session/sessionDetail/ff8080817989e35f0179a454fa2a0004</v>
      </c>
      <c r="D304" s="164" t="s">
        <v>61</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Ayuntamiento de Guadalajara</v>
      </c>
      <c r="C323" s="140" t="str">
        <f>IF( ISBLANK('03.Muestra'!$E8),"",'03.Muestra'!$E8)</f>
        <v>https://www.guadalajara.es/es/</v>
      </c>
      <c r="D323" s="192"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Mapa web</v>
      </c>
      <c r="C324" s="140" t="str">
        <f>IF( ISBLANK('03.Muestra'!$E9),"",'03.Muestra'!$E9)</f>
        <v>https://www.guadalajara.es/es/mapa-web/</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2</v>
      </c>
      <c r="I324" s="147">
        <f ca="1">COUNTIF($D323:INDIRECT("$D" &amp;  SUM(ROW()-1,'03.Muestra'!$D$45)-1),I323)</f>
        <v>0</v>
      </c>
      <c r="J324" s="147">
        <f ca="1">COUNTIF($D323:INDIRECT("$D" &amp;  SUM(ROW()-1,'03.Muestra'!$D$45)-1),J323)</f>
        <v>18</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Buzón ciudadano</v>
      </c>
      <c r="C325" s="140" t="str">
        <f>IF( ISBLANK('03.Muestra'!$E10),"",'03.Muestra'!$E10)</f>
        <v>https://www.guadalajara.es/es/ayuntamiento/participacion/buzon-ciudadano/</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Buscador</v>
      </c>
      <c r="C326" s="140" t="str">
        <f>IF( ISBLANK('03.Muestra'!$E11),"",'03.Muestra'!$E11)</f>
        <v>https://www.guadalajara.es/es/buscadorGeneral.do</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Accesibilidad</v>
      </c>
      <c r="C327" s="140" t="str">
        <f>IF( ISBLANK('03.Muestra'!$E12),"",'03.Muestra'!$E12)</f>
        <v>https://www.guadalajara.es/es/accesibilidad/</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Documento legal</v>
      </c>
      <c r="C328" s="140" t="str">
        <f>IF( ISBLANK('03.Muestra'!$E13),"",'03.Muestra'!$E13)</f>
        <v>https://www.guadalajara.es/es/documento-legal/</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Administración</v>
      </c>
      <c r="C329" s="140" t="str">
        <f>IF( ISBLANK('03.Muestra'!$E14),"",'03.Muestra'!$E14)</f>
        <v>https://www.guadalajara.es/es/ayuntamiento/administracion/</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Sede electrónica</v>
      </c>
      <c r="C330" s="140" t="str">
        <f>IF( ISBLANK('03.Muestra'!$E15),"",'03.Muestra'!$E15)</f>
        <v>https://www.guadalajara.es/es/tramites/sede-electronica</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Cita previa</v>
      </c>
      <c r="C331" s="140" t="str">
        <f>IF( ISBLANK('03.Muestra'!$E16),"",'03.Muestra'!$E16)</f>
        <v>https://www.guadalajara.es/es/servicio-de-cita-previa-online.html</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Perfil de contratante</v>
      </c>
      <c r="C332" s="140" t="str">
        <f>IF( ISBLANK('03.Muestra'!$E17),"",'03.Muestra'!$E17)</f>
        <v>https://www.guadalajara.es/es/informacion/perfil-de-contratante/</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Medios de comunicación</v>
      </c>
      <c r="C333" s="140" t="str">
        <f>IF( ISBLANK('03.Muestra'!$E18),"",'03.Muestra'!$E18)</f>
        <v>https://www.guadalajara.es/es/informacion/medios-de-comunicacion/</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Acta</v>
      </c>
      <c r="C334" s="140" t="str">
        <f>IF( ISBLANK('03.Muestra'!$E19),"",'03.Muestra'!$E19)</f>
        <v>https://www.guadalajara.es/recursos/doc/portal/2021/02/05/acta-del-pleno-de-2021-04-30.pdf</v>
      </c>
      <c r="D334" s="164" t="s">
        <v>73</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 customHeight="1">
      <c r="B335" s="140" t="str">
        <f>IF( ISBLANK('03.Muestra'!$C20),"",'03.Muestra'!$C20)</f>
        <v>Reglamento</v>
      </c>
      <c r="C335" s="140" t="str">
        <f>IF( ISBLANK('03.Muestra'!$E20),"",'03.Muestra'!$E20)</f>
        <v>https://www.guadalajara.es/recursos/doc/portal/2017/09/19/2017-reglamento-de-participacion-ciudadana76930.pdf</v>
      </c>
      <c r="D335" s="164" t="s">
        <v>73</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 customHeight="1">
      <c r="B336" s="140" t="str">
        <f>IF( ISBLANK('03.Muestra'!$C21),"",'03.Muestra'!$C21)</f>
        <v>Transportes</v>
      </c>
      <c r="C336" s="140" t="str">
        <f>IF( ISBLANK('03.Muestra'!$E21),"",'03.Muestra'!$E21)</f>
        <v>https://www.guadalajara.es/es/informacion/transportes/</v>
      </c>
      <c r="D336" s="164" t="s">
        <v>61</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 customHeight="1">
      <c r="B337" s="140" t="str">
        <f>IF( ISBLANK('03.Muestra'!$C22),"",'03.Muestra'!$C22)</f>
        <v>Feder</v>
      </c>
      <c r="C337" s="140" t="str">
        <f>IF( ISBLANK('03.Muestra'!$E22),"",'03.Muestra'!$E22)</f>
        <v>https://www.guadalajara.es/es/feder/</v>
      </c>
      <c r="D337" s="164" t="s">
        <v>61</v>
      </c>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 customHeight="1">
      <c r="B338" s="140" t="str">
        <f>IF( ISBLANK('03.Muestra'!$C23),"",'03.Muestra'!$C23)</f>
        <v>Turismo</v>
      </c>
      <c r="C338" s="140" t="str">
        <f>IF( ISBLANK('03.Muestra'!$E23),"",'03.Muestra'!$E23)</f>
        <v>https://www.guadalajara.es/es/turismo/</v>
      </c>
      <c r="D338" s="164" t="s">
        <v>61</v>
      </c>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 customHeight="1">
      <c r="B339" s="140" t="str">
        <f>IF( ISBLANK('03.Muestra'!$C24),"",'03.Muestra'!$C24)</f>
        <v>Noticias</v>
      </c>
      <c r="C339" s="140" t="str">
        <f>IF( ISBLANK('03.Muestra'!$E24),"",'03.Muestra'!$E24)</f>
        <v>https://www.guadalajara.es/es/informacion/noticias/</v>
      </c>
      <c r="D339" s="164" t="s">
        <v>61</v>
      </c>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 customHeight="1">
      <c r="B340" s="140" t="str">
        <f>IF( ISBLANK('03.Muestra'!$C25),"",'03.Muestra'!$C25)</f>
        <v>Autoliquidaciones</v>
      </c>
      <c r="C340" s="140" t="str">
        <f>IF( ISBLANK('03.Muestra'!$E25),"",'03.Muestra'!$E25)</f>
        <v>https://www.guadalajara.es/es/autoliquidaciones/tasa-por-concesion-de-licencias-urbanisticas.html</v>
      </c>
      <c r="D340" s="164" t="s">
        <v>61</v>
      </c>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 customHeight="1">
      <c r="B341" s="140" t="str">
        <f>IF( ISBLANK('03.Muestra'!$C26),"",'03.Muestra'!$C26)</f>
        <v>Población</v>
      </c>
      <c r="C341" s="140" t="str">
        <f>IF( ISBLANK('03.Muestra'!$E26),"",'03.Muestra'!$E26)</f>
        <v>https://www.guadalajara.es/es/ciudad/poblacion/</v>
      </c>
      <c r="D341" s="164" t="s">
        <v>61</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 customHeight="1">
      <c r="B342" s="140" t="str">
        <f>IF( ISBLANK('03.Muestra'!$C27),"",'03.Muestra'!$C27)</f>
        <v>Sesiones del Pleno</v>
      </c>
      <c r="C342" s="140" t="str">
        <f>IF( ISBLANK('03.Muestra'!$E27),"",'03.Muestra'!$E27)</f>
        <v>https://sesiones.guadalajara.es/session/sessionDetail/ff8080817989e35f0179a454fa2a0004</v>
      </c>
      <c r="D342" s="164" t="s">
        <v>61</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Ayuntamiento de Guadalajara</v>
      </c>
      <c r="C361" s="140" t="str">
        <f>IF( ISBLANK('03.Muestra'!$E8),"",'03.Muestra'!$E8)</f>
        <v>https://www.guadalajara.es/es/</v>
      </c>
      <c r="D361" s="164" t="s">
        <v>61</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Mapa web</v>
      </c>
      <c r="C362" s="140" t="str">
        <f>IF( ISBLANK('03.Muestra'!$E9),"",'03.Muestra'!$E9)</f>
        <v>https://www.guadalajara.es/es/mapa-web/</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0</v>
      </c>
      <c r="J362" s="147">
        <f ca="1">COUNTIF($D361:INDIRECT("$D" &amp;  SUM(ROW()-1,'03.Muestra'!$D$45)-1),J361)</f>
        <v>20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Buzón ciudadano</v>
      </c>
      <c r="C363" s="140" t="str">
        <f>IF( ISBLANK('03.Muestra'!$E10),"",'03.Muestra'!$E10)</f>
        <v>https://www.guadalajara.es/es/ayuntamiento/participacion/buzon-ciudadano/</v>
      </c>
      <c r="D363" s="164" t="s">
        <v>61</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Buscador</v>
      </c>
      <c r="C364" s="140" t="str">
        <f>IF( ISBLANK('03.Muestra'!$E11),"",'03.Muestra'!$E11)</f>
        <v>https://www.guadalajara.es/es/buscadorGeneral.do</v>
      </c>
      <c r="D364" s="164" t="s">
        <v>61</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Accesibilidad</v>
      </c>
      <c r="C365" s="140" t="str">
        <f>IF( ISBLANK('03.Muestra'!$E12),"",'03.Muestra'!$E12)</f>
        <v>https://www.guadalajara.es/es/accesibilidad/</v>
      </c>
      <c r="D365" s="164" t="s">
        <v>61</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Documento legal</v>
      </c>
      <c r="C366" s="140" t="str">
        <f>IF( ISBLANK('03.Muestra'!$E13),"",'03.Muestra'!$E13)</f>
        <v>https://www.guadalajara.es/es/documento-legal/</v>
      </c>
      <c r="D366" s="164"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Administración</v>
      </c>
      <c r="C367" s="140" t="str">
        <f>IF( ISBLANK('03.Muestra'!$E14),"",'03.Muestra'!$E14)</f>
        <v>https://www.guadalajara.es/es/ayuntamiento/administracion/</v>
      </c>
      <c r="D367" s="164"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Sede electrónica</v>
      </c>
      <c r="C368" s="140" t="str">
        <f>IF( ISBLANK('03.Muestra'!$E15),"",'03.Muestra'!$E15)</f>
        <v>https://www.guadalajara.es/es/tramites/sede-electronica</v>
      </c>
      <c r="D368" s="164" t="s">
        <v>61</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Cita previa</v>
      </c>
      <c r="C369" s="140" t="str">
        <f>IF( ISBLANK('03.Muestra'!$E16),"",'03.Muestra'!$E16)</f>
        <v>https://www.guadalajara.es/es/servicio-de-cita-previa-online.html</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Perfil de contratante</v>
      </c>
      <c r="C370" s="140" t="str">
        <f>IF( ISBLANK('03.Muestra'!$E17),"",'03.Muestra'!$E17)</f>
        <v>https://www.guadalajara.es/es/informacion/perfil-de-contratante/</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Medios de comunicación</v>
      </c>
      <c r="C371" s="140" t="str">
        <f>IF( ISBLANK('03.Muestra'!$E18),"",'03.Muestra'!$E18)</f>
        <v>https://www.guadalajara.es/es/informacion/medios-de-comunicacion/</v>
      </c>
      <c r="D371" s="164" t="s">
        <v>61</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Acta</v>
      </c>
      <c r="C372" s="140" t="str">
        <f>IF( ISBLANK('03.Muestra'!$E19),"",'03.Muestra'!$E19)</f>
        <v>https://www.guadalajara.es/recursos/doc/portal/2021/02/05/acta-del-pleno-de-2021-04-30.pdf</v>
      </c>
      <c r="D372" s="164" t="s">
        <v>61</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 customHeight="1">
      <c r="B373" s="140" t="str">
        <f>IF( ISBLANK('03.Muestra'!$C20),"",'03.Muestra'!$C20)</f>
        <v>Reglamento</v>
      </c>
      <c r="C373" s="140" t="str">
        <f>IF( ISBLANK('03.Muestra'!$E20),"",'03.Muestra'!$E20)</f>
        <v>https://www.guadalajara.es/recursos/doc/portal/2017/09/19/2017-reglamento-de-participacion-ciudadana76930.pdf</v>
      </c>
      <c r="D373" s="164" t="s">
        <v>61</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 customHeight="1">
      <c r="B374" s="140" t="str">
        <f>IF( ISBLANK('03.Muestra'!$C21),"",'03.Muestra'!$C21)</f>
        <v>Transportes</v>
      </c>
      <c r="C374" s="140" t="str">
        <f>IF( ISBLANK('03.Muestra'!$E21),"",'03.Muestra'!$E21)</f>
        <v>https://www.guadalajara.es/es/informacion/transportes/</v>
      </c>
      <c r="D374" s="164" t="s">
        <v>61</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 customHeight="1">
      <c r="B375" s="140" t="str">
        <f>IF( ISBLANK('03.Muestra'!$C22),"",'03.Muestra'!$C22)</f>
        <v>Feder</v>
      </c>
      <c r="C375" s="140" t="str">
        <f>IF( ISBLANK('03.Muestra'!$E22),"",'03.Muestra'!$E22)</f>
        <v>https://www.guadalajara.es/es/feder/</v>
      </c>
      <c r="D375" s="164" t="s">
        <v>61</v>
      </c>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 customHeight="1">
      <c r="B376" s="140" t="str">
        <f>IF( ISBLANK('03.Muestra'!$C23),"",'03.Muestra'!$C23)</f>
        <v>Turismo</v>
      </c>
      <c r="C376" s="140" t="str">
        <f>IF( ISBLANK('03.Muestra'!$E23),"",'03.Muestra'!$E23)</f>
        <v>https://www.guadalajara.es/es/turismo/</v>
      </c>
      <c r="D376" s="164" t="s">
        <v>61</v>
      </c>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 customHeight="1">
      <c r="B377" s="140" t="str">
        <f>IF( ISBLANK('03.Muestra'!$C24),"",'03.Muestra'!$C24)</f>
        <v>Noticias</v>
      </c>
      <c r="C377" s="140" t="str">
        <f>IF( ISBLANK('03.Muestra'!$E24),"",'03.Muestra'!$E24)</f>
        <v>https://www.guadalajara.es/es/informacion/noticias/</v>
      </c>
      <c r="D377" s="164" t="s">
        <v>61</v>
      </c>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 customHeight="1">
      <c r="B378" s="140" t="str">
        <f>IF( ISBLANK('03.Muestra'!$C25),"",'03.Muestra'!$C25)</f>
        <v>Autoliquidaciones</v>
      </c>
      <c r="C378" s="140" t="str">
        <f>IF( ISBLANK('03.Muestra'!$E25),"",'03.Muestra'!$E25)</f>
        <v>https://www.guadalajara.es/es/autoliquidaciones/tasa-por-concesion-de-licencias-urbanisticas.html</v>
      </c>
      <c r="D378" s="164" t="s">
        <v>61</v>
      </c>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 customHeight="1">
      <c r="B379" s="140" t="str">
        <f>IF( ISBLANK('03.Muestra'!$C26),"",'03.Muestra'!$C26)</f>
        <v>Población</v>
      </c>
      <c r="C379" s="140" t="str">
        <f>IF( ISBLANK('03.Muestra'!$E26),"",'03.Muestra'!$E26)</f>
        <v>https://www.guadalajara.es/es/ciudad/poblacion/</v>
      </c>
      <c r="D379" s="164" t="s">
        <v>61</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 customHeight="1">
      <c r="B380" s="140" t="str">
        <f>IF( ISBLANK('03.Muestra'!$C27),"",'03.Muestra'!$C27)</f>
        <v>Sesiones del Pleno</v>
      </c>
      <c r="C380" s="140" t="str">
        <f>IF( ISBLANK('03.Muestra'!$E27),"",'03.Muestra'!$E27)</f>
        <v>https://sesiones.guadalajara.es/session/sessionDetail/ff8080817989e35f0179a454fa2a0004</v>
      </c>
      <c r="D380" s="164" t="s">
        <v>61</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 customHeight="1">
      <c r="B381" s="140" t="str">
        <f>IF( ISBLANK('03.Muestra'!$C28),"",'03.Muestra'!$C28)</f>
        <v/>
      </c>
      <c r="C381" s="140" t="str">
        <f>IF( ISBLANK('03.Muestra'!$E28),"",'03.Muestra'!$E28)</f>
        <v/>
      </c>
      <c r="D381" s="164" t="str">
        <f t="shared" ref="D381:D395" si="19">IF(AND(B381&lt;&gt;"",C381&lt;&gt;""),"N/T","")</f>
        <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Ayuntamiento de Guadalajara</v>
      </c>
      <c r="C399" s="140" t="str">
        <f>IF( ISBLANK('03.Muestra'!$E8),"",'03.Muestra'!$E8)</f>
        <v>https://www.guadalajara.es/es/</v>
      </c>
      <c r="D399" s="164" t="s">
        <v>73</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Mapa web</v>
      </c>
      <c r="C400" s="140" t="str">
        <f>IF( ISBLANK('03.Muestra'!$E9),"",'03.Muestra'!$E9)</f>
        <v>https://www.guadalajara.es/es/mapa-web/</v>
      </c>
      <c r="D400" s="164" t="s">
        <v>73</v>
      </c>
      <c r="E400" s="133" t="str">
        <f t="shared" si="20"/>
        <v/>
      </c>
      <c r="F400" s="147">
        <f ca="1">COUNTIF($D399:INDIRECT("$D" &amp;  SUM(ROW()-1,'03.Muestra'!$D$45)-1),F399)</f>
        <v>0</v>
      </c>
      <c r="G400" s="147">
        <f ca="1">COUNTIF($D399:INDIRECT("$D" &amp;  SUM(ROW()-1,'03.Muestra'!$D$45)-1),G399)</f>
        <v>0</v>
      </c>
      <c r="H400" s="147">
        <f ca="1">COUNTIF($D399:INDIRECT("$D" &amp;  SUM(ROW()-1,'03.Muestra'!$D$45)-1),H399)</f>
        <v>14</v>
      </c>
      <c r="I400" s="147">
        <f ca="1">COUNTIF($D399:INDIRECT("$D" &amp;  SUM(ROW()-1,'03.Muestra'!$D$45)-1),I399)</f>
        <v>0</v>
      </c>
      <c r="J400" s="147">
        <f ca="1">COUNTIF($D399:INDIRECT("$D" &amp;  SUM(ROW()-1,'03.Muestra'!$D$45)-1),J399)</f>
        <v>6</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Buzón ciudadano</v>
      </c>
      <c r="C401" s="140" t="str">
        <f>IF( ISBLANK('03.Muestra'!$E10),"",'03.Muestra'!$E10)</f>
        <v>https://www.guadalajara.es/es/ayuntamiento/participacion/buzon-ciudadano/</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Buscador</v>
      </c>
      <c r="C402" s="140" t="str">
        <f>IF( ISBLANK('03.Muestra'!$E11),"",'03.Muestra'!$E11)</f>
        <v>https://www.guadalajara.es/es/buscadorGeneral.do</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Accesibilidad</v>
      </c>
      <c r="C403" s="140" t="str">
        <f>IF( ISBLANK('03.Muestra'!$E12),"",'03.Muestra'!$E12)</f>
        <v>https://www.guadalajara.es/es/accesibilidad/</v>
      </c>
      <c r="D403" s="164" t="s">
        <v>73</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Documento legal</v>
      </c>
      <c r="C404" s="140" t="str">
        <f>IF( ISBLANK('03.Muestra'!$E13),"",'03.Muestra'!$E13)</f>
        <v>https://www.guadalajara.es/es/documento-legal/</v>
      </c>
      <c r="D404" s="164" t="s">
        <v>73</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Administración</v>
      </c>
      <c r="C405" s="140" t="str">
        <f>IF( ISBLANK('03.Muestra'!$E14),"",'03.Muestra'!$E14)</f>
        <v>https://www.guadalajara.es/es/ayuntamiento/administracion/</v>
      </c>
      <c r="D405" s="164" t="s">
        <v>73</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Sede electrónica</v>
      </c>
      <c r="C406" s="140" t="str">
        <f>IF( ISBLANK('03.Muestra'!$E15),"",'03.Muestra'!$E15)</f>
        <v>https://www.guadalajara.es/es/tramites/sede-electronica</v>
      </c>
      <c r="D406" s="164" t="s">
        <v>73</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Cita previa</v>
      </c>
      <c r="C407" s="140" t="str">
        <f>IF( ISBLANK('03.Muestra'!$E16),"",'03.Muestra'!$E16)</f>
        <v>https://www.guadalajara.es/es/servicio-de-cita-previa-online.html</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Perfil de contratante</v>
      </c>
      <c r="C408" s="140" t="str">
        <f>IF( ISBLANK('03.Muestra'!$E17),"",'03.Muestra'!$E17)</f>
        <v>https://www.guadalajara.es/es/informacion/perfil-de-contratante/</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Medios de comunicación</v>
      </c>
      <c r="C409" s="140" t="str">
        <f>IF( ISBLANK('03.Muestra'!$E18),"",'03.Muestra'!$E18)</f>
        <v>https://www.guadalajara.es/es/informacion/medios-de-comunicacion/</v>
      </c>
      <c r="D409" s="164" t="s">
        <v>73</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Acta</v>
      </c>
      <c r="C410" s="140" t="str">
        <f>IF( ISBLANK('03.Muestra'!$E19),"",'03.Muestra'!$E19)</f>
        <v>https://www.guadalajara.es/recursos/doc/portal/2021/02/05/acta-del-pleno-de-2021-04-30.pdf</v>
      </c>
      <c r="D410" s="164" t="s">
        <v>73</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 customHeight="1">
      <c r="B411" s="140" t="str">
        <f>IF( ISBLANK('03.Muestra'!$C20),"",'03.Muestra'!$C20)</f>
        <v>Reglamento</v>
      </c>
      <c r="C411" s="140" t="str">
        <f>IF( ISBLANK('03.Muestra'!$E20),"",'03.Muestra'!$E20)</f>
        <v>https://www.guadalajara.es/recursos/doc/portal/2017/09/19/2017-reglamento-de-participacion-ciudadana76930.pdf</v>
      </c>
      <c r="D411" s="164" t="s">
        <v>73</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 customHeight="1">
      <c r="B412" s="140" t="str">
        <f>IF( ISBLANK('03.Muestra'!$C21),"",'03.Muestra'!$C21)</f>
        <v>Transportes</v>
      </c>
      <c r="C412" s="140" t="str">
        <f>IF( ISBLANK('03.Muestra'!$E21),"",'03.Muestra'!$E21)</f>
        <v>https://www.guadalajara.es/es/informacion/transportes/</v>
      </c>
      <c r="D412" s="164" t="s">
        <v>73</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 customHeight="1">
      <c r="B413" s="140" t="str">
        <f>IF( ISBLANK('03.Muestra'!$C22),"",'03.Muestra'!$C22)</f>
        <v>Feder</v>
      </c>
      <c r="C413" s="140" t="str">
        <f>IF( ISBLANK('03.Muestra'!$E22),"",'03.Muestra'!$E22)</f>
        <v>https://www.guadalajara.es/es/feder/</v>
      </c>
      <c r="D413" s="164" t="s">
        <v>73</v>
      </c>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 customHeight="1">
      <c r="B414" s="140" t="str">
        <f>IF( ISBLANK('03.Muestra'!$C23),"",'03.Muestra'!$C23)</f>
        <v>Turismo</v>
      </c>
      <c r="C414" s="140" t="str">
        <f>IF( ISBLANK('03.Muestra'!$E23),"",'03.Muestra'!$E23)</f>
        <v>https://www.guadalajara.es/es/turismo/</v>
      </c>
      <c r="D414" s="164" t="s">
        <v>61</v>
      </c>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 customHeight="1">
      <c r="B415" s="140" t="str">
        <f>IF( ISBLANK('03.Muestra'!$C24),"",'03.Muestra'!$C24)</f>
        <v>Noticias</v>
      </c>
      <c r="C415" s="140" t="str">
        <f>IF( ISBLANK('03.Muestra'!$E24),"",'03.Muestra'!$E24)</f>
        <v>https://www.guadalajara.es/es/informacion/noticias/</v>
      </c>
      <c r="D415" s="164" t="s">
        <v>61</v>
      </c>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 customHeight="1">
      <c r="B416" s="140" t="str">
        <f>IF( ISBLANK('03.Muestra'!$C25),"",'03.Muestra'!$C25)</f>
        <v>Autoliquidaciones</v>
      </c>
      <c r="C416" s="140" t="str">
        <f>IF( ISBLANK('03.Muestra'!$E25),"",'03.Muestra'!$E25)</f>
        <v>https://www.guadalajara.es/es/autoliquidaciones/tasa-por-concesion-de-licencias-urbanisticas.html</v>
      </c>
      <c r="D416" s="164" t="s">
        <v>73</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 customHeight="1">
      <c r="B417" s="140" t="str">
        <f>IF( ISBLANK('03.Muestra'!$C26),"",'03.Muestra'!$C26)</f>
        <v>Población</v>
      </c>
      <c r="C417" s="140" t="str">
        <f>IF( ISBLANK('03.Muestra'!$E26),"",'03.Muestra'!$E26)</f>
        <v>https://www.guadalajara.es/es/ciudad/poblacion/</v>
      </c>
      <c r="D417" s="164" t="s">
        <v>73</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 customHeight="1">
      <c r="B418" s="140" t="str">
        <f>IF( ISBLANK('03.Muestra'!$C27),"",'03.Muestra'!$C27)</f>
        <v>Sesiones del Pleno</v>
      </c>
      <c r="C418" s="140" t="str">
        <f>IF( ISBLANK('03.Muestra'!$E27),"",'03.Muestra'!$E27)</f>
        <v>https://sesiones.guadalajara.es/session/sessionDetail/ff8080817989e35f0179a454fa2a0004</v>
      </c>
      <c r="D418" s="164" t="s">
        <v>73</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 customHeight="1">
      <c r="B419" s="140" t="str">
        <f>IF( ISBLANK('03.Muestra'!$C28),"",'03.Muestra'!$C28)</f>
        <v/>
      </c>
      <c r="C419" s="140" t="str">
        <f>IF( ISBLANK('03.Muestra'!$E28),"",'03.Muestra'!$E28)</f>
        <v/>
      </c>
      <c r="D419" s="164" t="str">
        <f t="shared" ref="D419:D433" si="21">IF(AND(B419&lt;&gt;"",C419&lt;&gt;""),"N/T","")</f>
        <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Ayuntamiento de Guadalajara</v>
      </c>
      <c r="C437" s="140" t="str">
        <f>IF( ISBLANK('03.Muestra'!$E8),"",'03.Muestra'!$E8)</f>
        <v>https://www.guadalajara.es/es/</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Mapa web</v>
      </c>
      <c r="C438" s="140" t="str">
        <f>IF( ISBLANK('03.Muestra'!$E9),"",'03.Muestra'!$E9)</f>
        <v>https://www.guadalajara.es/es/mapa-web/</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2</v>
      </c>
      <c r="I438" s="147">
        <f ca="1">COUNTIF($D437:INDIRECT("$D" &amp;  SUM(ROW()-1,'03.Muestra'!$D$45)-1),I437)</f>
        <v>0</v>
      </c>
      <c r="J438" s="147">
        <f ca="1">COUNTIF($D437:INDIRECT("$D" &amp;  SUM(ROW()-1,'03.Muestra'!$D$45)-1),J437)</f>
        <v>18</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Buzón ciudadano</v>
      </c>
      <c r="C439" s="140" t="str">
        <f>IF( ISBLANK('03.Muestra'!$E10),"",'03.Muestra'!$E10)</f>
        <v>https://www.guadalajara.es/es/ayuntamiento/participacion/buzon-ciudadano/</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Buscador</v>
      </c>
      <c r="C440" s="140" t="str">
        <f>IF( ISBLANK('03.Muestra'!$E11),"",'03.Muestra'!$E11)</f>
        <v>https://www.guadalajara.es/es/buscadorGeneral.do</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Accesibilidad</v>
      </c>
      <c r="C441" s="140" t="str">
        <f>IF( ISBLANK('03.Muestra'!$E12),"",'03.Muestra'!$E12)</f>
        <v>https://www.guadalajara.es/es/accesibilidad/</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Documento legal</v>
      </c>
      <c r="C442" s="140" t="str">
        <f>IF( ISBLANK('03.Muestra'!$E13),"",'03.Muestra'!$E13)</f>
        <v>https://www.guadalajara.es/es/documento-legal/</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Administración</v>
      </c>
      <c r="C443" s="140" t="str">
        <f>IF( ISBLANK('03.Muestra'!$E14),"",'03.Muestra'!$E14)</f>
        <v>https://www.guadalajara.es/es/ayuntamiento/administracion/</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Sede electrónica</v>
      </c>
      <c r="C444" s="140" t="str">
        <f>IF( ISBLANK('03.Muestra'!$E15),"",'03.Muestra'!$E15)</f>
        <v>https://www.guadalajara.es/es/tramites/sede-electronica</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Cita previa</v>
      </c>
      <c r="C445" s="140" t="str">
        <f>IF( ISBLANK('03.Muestra'!$E16),"",'03.Muestra'!$E16)</f>
        <v>https://www.guadalajara.es/es/servicio-de-cita-previa-online.html</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Perfil de contratante</v>
      </c>
      <c r="C446" s="140" t="str">
        <f>IF( ISBLANK('03.Muestra'!$E17),"",'03.Muestra'!$E17)</f>
        <v>https://www.guadalajara.es/es/informacion/perfil-de-contratante/</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Medios de comunicación</v>
      </c>
      <c r="C447" s="140" t="str">
        <f>IF( ISBLANK('03.Muestra'!$E18),"",'03.Muestra'!$E18)</f>
        <v>https://www.guadalajara.es/es/informacion/medios-de-comunicacion/</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Acta</v>
      </c>
      <c r="C448" s="140" t="str">
        <f>IF( ISBLANK('03.Muestra'!$E19),"",'03.Muestra'!$E19)</f>
        <v>https://www.guadalajara.es/recursos/doc/portal/2021/02/05/acta-del-pleno-de-2021-04-30.pdf</v>
      </c>
      <c r="D448" s="164" t="s">
        <v>73</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 customHeight="1">
      <c r="B449" s="140" t="str">
        <f>IF( ISBLANK('03.Muestra'!$C20),"",'03.Muestra'!$C20)</f>
        <v>Reglamento</v>
      </c>
      <c r="C449" s="140" t="str">
        <f>IF( ISBLANK('03.Muestra'!$E20),"",'03.Muestra'!$E20)</f>
        <v>https://www.guadalajara.es/recursos/doc/portal/2017/09/19/2017-reglamento-de-participacion-ciudadana76930.pdf</v>
      </c>
      <c r="D449" s="164" t="s">
        <v>73</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 customHeight="1">
      <c r="B450" s="140" t="str">
        <f>IF( ISBLANK('03.Muestra'!$C21),"",'03.Muestra'!$C21)</f>
        <v>Transportes</v>
      </c>
      <c r="C450" s="140" t="str">
        <f>IF( ISBLANK('03.Muestra'!$E21),"",'03.Muestra'!$E21)</f>
        <v>https://www.guadalajara.es/es/informacion/transportes/</v>
      </c>
      <c r="D450" s="164" t="s">
        <v>61</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 customHeight="1">
      <c r="B451" s="140" t="str">
        <f>IF( ISBLANK('03.Muestra'!$C22),"",'03.Muestra'!$C22)</f>
        <v>Feder</v>
      </c>
      <c r="C451" s="140" t="str">
        <f>IF( ISBLANK('03.Muestra'!$E22),"",'03.Muestra'!$E22)</f>
        <v>https://www.guadalajara.es/es/feder/</v>
      </c>
      <c r="D451" s="164" t="s">
        <v>61</v>
      </c>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 customHeight="1">
      <c r="B452" s="140" t="str">
        <f>IF( ISBLANK('03.Muestra'!$C23),"",'03.Muestra'!$C23)</f>
        <v>Turismo</v>
      </c>
      <c r="C452" s="140" t="str">
        <f>IF( ISBLANK('03.Muestra'!$E23),"",'03.Muestra'!$E23)</f>
        <v>https://www.guadalajara.es/es/turismo/</v>
      </c>
      <c r="D452" s="164" t="s">
        <v>61</v>
      </c>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 customHeight="1">
      <c r="B453" s="140" t="str">
        <f>IF( ISBLANK('03.Muestra'!$C24),"",'03.Muestra'!$C24)</f>
        <v>Noticias</v>
      </c>
      <c r="C453" s="140" t="str">
        <f>IF( ISBLANK('03.Muestra'!$E24),"",'03.Muestra'!$E24)</f>
        <v>https://www.guadalajara.es/es/informacion/noticias/</v>
      </c>
      <c r="D453" s="164" t="s">
        <v>61</v>
      </c>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 customHeight="1">
      <c r="B454" s="140" t="str">
        <f>IF( ISBLANK('03.Muestra'!$C25),"",'03.Muestra'!$C25)</f>
        <v>Autoliquidaciones</v>
      </c>
      <c r="C454" s="140" t="str">
        <f>IF( ISBLANK('03.Muestra'!$E25),"",'03.Muestra'!$E25)</f>
        <v>https://www.guadalajara.es/es/autoliquidaciones/tasa-por-concesion-de-licencias-urbanisticas.html</v>
      </c>
      <c r="D454" s="164" t="s">
        <v>61</v>
      </c>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 customHeight="1">
      <c r="B455" s="140" t="str">
        <f>IF( ISBLANK('03.Muestra'!$C26),"",'03.Muestra'!$C26)</f>
        <v>Población</v>
      </c>
      <c r="C455" s="140" t="str">
        <f>IF( ISBLANK('03.Muestra'!$E26),"",'03.Muestra'!$E26)</f>
        <v>https://www.guadalajara.es/es/ciudad/poblacion/</v>
      </c>
      <c r="D455" s="164" t="s">
        <v>61</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 customHeight="1">
      <c r="B456" s="140" t="str">
        <f>IF( ISBLANK('03.Muestra'!$C27),"",'03.Muestra'!$C27)</f>
        <v>Sesiones del Pleno</v>
      </c>
      <c r="C456" s="140" t="str">
        <f>IF( ISBLANK('03.Muestra'!$E27),"",'03.Muestra'!$E27)</f>
        <v>https://sesiones.guadalajara.es/session/sessionDetail/ff8080817989e35f0179a454fa2a0004</v>
      </c>
      <c r="D456" s="164" t="s">
        <v>61</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 customHeight="1">
      <c r="B457" s="140" t="str">
        <f>IF( ISBLANK('03.Muestra'!$C28),"",'03.Muestra'!$C28)</f>
        <v/>
      </c>
      <c r="C457" s="140" t="str">
        <f>IF( ISBLANK('03.Muestra'!$E28),"",'03.Muestra'!$E28)</f>
        <v/>
      </c>
      <c r="D457" s="164" t="str">
        <f t="shared" ref="D457:D471" si="23">IF(AND(B457&lt;&gt;"",C457&lt;&gt;""),"N/T","")</f>
        <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Ayuntamiento de Guadalajara</v>
      </c>
      <c r="C475" s="140" t="str">
        <f>IF( ISBLANK('03.Muestra'!$E8),"",'03.Muestra'!$E8)</f>
        <v>https://www.guadalajara.es/es/</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Mapa web</v>
      </c>
      <c r="C476" s="140" t="str">
        <f>IF( ISBLANK('03.Muestra'!$E9),"",'03.Muestra'!$E9)</f>
        <v>https://www.guadalajara.es/es/mapa-web/</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20</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Buzón ciudadano</v>
      </c>
      <c r="C477" s="140" t="str">
        <f>IF( ISBLANK('03.Muestra'!$E10),"",'03.Muestra'!$E10)</f>
        <v>https://www.guadalajara.es/es/ayuntamiento/participacion/buzon-ciudadano/</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Buscador</v>
      </c>
      <c r="C478" s="140" t="str">
        <f>IF( ISBLANK('03.Muestra'!$E11),"",'03.Muestra'!$E11)</f>
        <v>https://www.guadalajara.es/es/buscadorGeneral.do</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Accesibilidad</v>
      </c>
      <c r="C479" s="140" t="str">
        <f>IF( ISBLANK('03.Muestra'!$E12),"",'03.Muestra'!$E12)</f>
        <v>https://www.guadalajara.es/es/accesibilidad/</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Documento legal</v>
      </c>
      <c r="C480" s="140" t="str">
        <f>IF( ISBLANK('03.Muestra'!$E13),"",'03.Muestra'!$E13)</f>
        <v>https://www.guadalajara.es/es/documento-legal/</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Administración</v>
      </c>
      <c r="C481" s="140" t="str">
        <f>IF( ISBLANK('03.Muestra'!$E14),"",'03.Muestra'!$E14)</f>
        <v>https://www.guadalajara.es/es/ayuntamiento/administracion/</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Sede electrónica</v>
      </c>
      <c r="C482" s="140" t="str">
        <f>IF( ISBLANK('03.Muestra'!$E15),"",'03.Muestra'!$E15)</f>
        <v>https://www.guadalajara.es/es/tramites/sede-electronica</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Cita previa</v>
      </c>
      <c r="C483" s="140" t="str">
        <f>IF( ISBLANK('03.Muestra'!$E16),"",'03.Muestra'!$E16)</f>
        <v>https://www.guadalajara.es/es/servicio-de-cita-previa-online.html</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Perfil de contratante</v>
      </c>
      <c r="C484" s="140" t="str">
        <f>IF( ISBLANK('03.Muestra'!$E17),"",'03.Muestra'!$E17)</f>
        <v>https://www.guadalajara.es/es/informacion/perfil-de-contratante/</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Medios de comunicación</v>
      </c>
      <c r="C485" s="140" t="str">
        <f>IF( ISBLANK('03.Muestra'!$E18),"",'03.Muestra'!$E18)</f>
        <v>https://www.guadalajara.es/es/informacion/medios-de-comunicacion/</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Acta</v>
      </c>
      <c r="C486" s="140" t="str">
        <f>IF( ISBLANK('03.Muestra'!$E19),"",'03.Muestra'!$E19)</f>
        <v>https://www.guadalajara.es/recursos/doc/portal/2021/02/05/acta-del-pleno-de-2021-04-30.pdf</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 customHeight="1">
      <c r="B487" s="140" t="str">
        <f>IF( ISBLANK('03.Muestra'!$C20),"",'03.Muestra'!$C20)</f>
        <v>Reglamento</v>
      </c>
      <c r="C487" s="140" t="str">
        <f>IF( ISBLANK('03.Muestra'!$E20),"",'03.Muestra'!$E20)</f>
        <v>https://www.guadalajara.es/recursos/doc/portal/2017/09/19/2017-reglamento-de-participacion-ciudadana76930.pdf</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 customHeight="1">
      <c r="B488" s="140" t="str">
        <f>IF( ISBLANK('03.Muestra'!$C21),"",'03.Muestra'!$C21)</f>
        <v>Transportes</v>
      </c>
      <c r="C488" s="140" t="str">
        <f>IF( ISBLANK('03.Muestra'!$E21),"",'03.Muestra'!$E21)</f>
        <v>https://www.guadalajara.es/es/informacion/transportes/</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 customHeight="1">
      <c r="B489" s="140" t="str">
        <f>IF( ISBLANK('03.Muestra'!$C22),"",'03.Muestra'!$C22)</f>
        <v>Feder</v>
      </c>
      <c r="C489" s="140" t="str">
        <f>IF( ISBLANK('03.Muestra'!$E22),"",'03.Muestra'!$E22)</f>
        <v>https://www.guadalajara.es/es/feder/</v>
      </c>
      <c r="D489" s="164" t="s">
        <v>73</v>
      </c>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 customHeight="1">
      <c r="B490" s="140" t="str">
        <f>IF( ISBLANK('03.Muestra'!$C23),"",'03.Muestra'!$C23)</f>
        <v>Turismo</v>
      </c>
      <c r="C490" s="140" t="str">
        <f>IF( ISBLANK('03.Muestra'!$E23),"",'03.Muestra'!$E23)</f>
        <v>https://www.guadalajara.es/es/turismo/</v>
      </c>
      <c r="D490" s="164" t="s">
        <v>73</v>
      </c>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 customHeight="1">
      <c r="B491" s="140" t="str">
        <f>IF( ISBLANK('03.Muestra'!$C24),"",'03.Muestra'!$C24)</f>
        <v>Noticias</v>
      </c>
      <c r="C491" s="140" t="str">
        <f>IF( ISBLANK('03.Muestra'!$E24),"",'03.Muestra'!$E24)</f>
        <v>https://www.guadalajara.es/es/informacion/noticias/</v>
      </c>
      <c r="D491" s="164" t="s">
        <v>73</v>
      </c>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 customHeight="1">
      <c r="B492" s="140" t="str">
        <f>IF( ISBLANK('03.Muestra'!$C25),"",'03.Muestra'!$C25)</f>
        <v>Autoliquidaciones</v>
      </c>
      <c r="C492" s="140" t="str">
        <f>IF( ISBLANK('03.Muestra'!$E25),"",'03.Muestra'!$E25)</f>
        <v>https://www.guadalajara.es/es/autoliquidaciones/tasa-por-concesion-de-licencias-urbanisticas.html</v>
      </c>
      <c r="D492" s="164" t="s">
        <v>73</v>
      </c>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 customHeight="1">
      <c r="B493" s="140" t="str">
        <f>IF( ISBLANK('03.Muestra'!$C26),"",'03.Muestra'!$C26)</f>
        <v>Población</v>
      </c>
      <c r="C493" s="140" t="str">
        <f>IF( ISBLANK('03.Muestra'!$E26),"",'03.Muestra'!$E26)</f>
        <v>https://www.guadalajara.es/es/ciudad/poblacion/</v>
      </c>
      <c r="D493" s="164" t="s">
        <v>73</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 customHeight="1">
      <c r="B494" s="140" t="str">
        <f>IF( ISBLANK('03.Muestra'!$C27),"",'03.Muestra'!$C27)</f>
        <v>Sesiones del Pleno</v>
      </c>
      <c r="C494" s="140" t="str">
        <f>IF( ISBLANK('03.Muestra'!$E27),"",'03.Muestra'!$E27)</f>
        <v>https://sesiones.guadalajara.es/session/sessionDetail/ff8080817989e35f0179a454fa2a0004</v>
      </c>
      <c r="D494" s="164" t="s">
        <v>73</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Ayuntamiento de Guadalajara</v>
      </c>
      <c r="C513" s="140" t="str">
        <f>IF( ISBLANK('03.Muestra'!$E8),"",'03.Muestra'!$E8)</f>
        <v>https://www.guadalajara.es/es/</v>
      </c>
      <c r="D513" s="164" t="s">
        <v>64</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Mapa web</v>
      </c>
      <c r="C514" s="140" t="str">
        <f>IF( ISBLANK('03.Muestra'!$E9),"",'03.Muestra'!$E9)</f>
        <v>https://www.guadalajara.es/es/mapa-web/</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2</v>
      </c>
      <c r="I514" s="147">
        <f ca="1">COUNTIF($D513:INDIRECT("$D" &amp;  SUM(ROW()-1,'03.Muestra'!$D$45)-1),I513)</f>
        <v>3</v>
      </c>
      <c r="J514" s="147">
        <f ca="1">COUNTIF($D513:INDIRECT("$D" &amp;  SUM(ROW()-1,'03.Muestra'!$D$45)-1),J513)</f>
        <v>15</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Buzón ciudadano</v>
      </c>
      <c r="C515" s="140" t="str">
        <f>IF( ISBLANK('03.Muestra'!$E10),"",'03.Muestra'!$E10)</f>
        <v>https://www.guadalajara.es/es/ayuntamiento/participacion/buzon-ciudadano/</v>
      </c>
      <c r="D515" s="164" t="s">
        <v>64</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Buscador</v>
      </c>
      <c r="C516" s="140" t="str">
        <f>IF( ISBLANK('03.Muestra'!$E11),"",'03.Muestra'!$E11)</f>
        <v>https://www.guadalajara.es/es/buscadorGeneral.do</v>
      </c>
      <c r="D516" s="164" t="s">
        <v>61</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Accesibilidad</v>
      </c>
      <c r="C517" s="140" t="str">
        <f>IF( ISBLANK('03.Muestra'!$E12),"",'03.Muestra'!$E12)</f>
        <v>https://www.guadalajara.es/es/accesibilidad/</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Documento legal</v>
      </c>
      <c r="C518" s="140" t="str">
        <f>IF( ISBLANK('03.Muestra'!$E13),"",'03.Muestra'!$E13)</f>
        <v>https://www.guadalajara.es/es/documento-legal/</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Administración</v>
      </c>
      <c r="C519" s="140" t="str">
        <f>IF( ISBLANK('03.Muestra'!$E14),"",'03.Muestra'!$E14)</f>
        <v>https://www.guadalajara.es/es/ayuntamiento/administracion/</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Sede electrónica</v>
      </c>
      <c r="C520" s="140" t="str">
        <f>IF( ISBLANK('03.Muestra'!$E15),"",'03.Muestra'!$E15)</f>
        <v>https://www.guadalajara.es/es/tramites/sede-electronica</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Cita previa</v>
      </c>
      <c r="C521" s="140" t="str">
        <f>IF( ISBLANK('03.Muestra'!$E16),"",'03.Muestra'!$E16)</f>
        <v>https://www.guadalajara.es/es/servicio-de-cita-previa-online.html</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Perfil de contratante</v>
      </c>
      <c r="C522" s="140" t="str">
        <f>IF( ISBLANK('03.Muestra'!$E17),"",'03.Muestra'!$E17)</f>
        <v>https://www.guadalajara.es/es/informacion/perfil-de-contratante/</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Medios de comunicación</v>
      </c>
      <c r="C523" s="140" t="str">
        <f>IF( ISBLANK('03.Muestra'!$E18),"",'03.Muestra'!$E18)</f>
        <v>https://www.guadalajara.es/es/informacion/medios-de-comunicacion/</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Acta</v>
      </c>
      <c r="C524" s="140" t="str">
        <f>IF( ISBLANK('03.Muestra'!$E19),"",'03.Muestra'!$E19)</f>
        <v>https://www.guadalajara.es/recursos/doc/portal/2021/02/05/acta-del-pleno-de-2021-04-30.pdf</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 customHeight="1">
      <c r="B525" s="140" t="str">
        <f>IF( ISBLANK('03.Muestra'!$C20),"",'03.Muestra'!$C20)</f>
        <v>Reglamento</v>
      </c>
      <c r="C525" s="140" t="str">
        <f>IF( ISBLANK('03.Muestra'!$E20),"",'03.Muestra'!$E20)</f>
        <v>https://www.guadalajara.es/recursos/doc/portal/2017/09/19/2017-reglamento-de-participacion-ciudadana76930.pdf</v>
      </c>
      <c r="D525" s="164" t="s">
        <v>73</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 customHeight="1">
      <c r="B526" s="140" t="str">
        <f>IF( ISBLANK('03.Muestra'!$C21),"",'03.Muestra'!$C21)</f>
        <v>Transportes</v>
      </c>
      <c r="C526" s="140" t="str">
        <f>IF( ISBLANK('03.Muestra'!$E21),"",'03.Muestra'!$E21)</f>
        <v>https://www.guadalajara.es/es/informacion/transportes/</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 customHeight="1">
      <c r="B527" s="140" t="str">
        <f>IF( ISBLANK('03.Muestra'!$C22),"",'03.Muestra'!$C22)</f>
        <v>Feder</v>
      </c>
      <c r="C527" s="140" t="str">
        <f>IF( ISBLANK('03.Muestra'!$E22),"",'03.Muestra'!$E22)</f>
        <v>https://www.guadalajara.es/es/feder/</v>
      </c>
      <c r="D527" s="164" t="s">
        <v>61</v>
      </c>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 customHeight="1">
      <c r="B528" s="140" t="str">
        <f>IF( ISBLANK('03.Muestra'!$C23),"",'03.Muestra'!$C23)</f>
        <v>Turismo</v>
      </c>
      <c r="C528" s="140" t="str">
        <f>IF( ISBLANK('03.Muestra'!$E23),"",'03.Muestra'!$E23)</f>
        <v>https://www.guadalajara.es/es/turismo/</v>
      </c>
      <c r="D528" s="164" t="s">
        <v>64</v>
      </c>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 customHeight="1">
      <c r="B529" s="140" t="str">
        <f>IF( ISBLANK('03.Muestra'!$C24),"",'03.Muestra'!$C24)</f>
        <v>Noticias</v>
      </c>
      <c r="C529" s="140" t="str">
        <f>IF( ISBLANK('03.Muestra'!$E24),"",'03.Muestra'!$E24)</f>
        <v>https://www.guadalajara.es/es/informacion/noticias/</v>
      </c>
      <c r="D529" s="164" t="s">
        <v>61</v>
      </c>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 customHeight="1">
      <c r="B530" s="140" t="str">
        <f>IF( ISBLANK('03.Muestra'!$C25),"",'03.Muestra'!$C25)</f>
        <v>Autoliquidaciones</v>
      </c>
      <c r="C530" s="140" t="str">
        <f>IF( ISBLANK('03.Muestra'!$E25),"",'03.Muestra'!$E25)</f>
        <v>https://www.guadalajara.es/es/autoliquidaciones/tasa-por-concesion-de-licencias-urbanisticas.html</v>
      </c>
      <c r="D530" s="164" t="s">
        <v>61</v>
      </c>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 customHeight="1">
      <c r="B531" s="140" t="str">
        <f>IF( ISBLANK('03.Muestra'!$C26),"",'03.Muestra'!$C26)</f>
        <v>Población</v>
      </c>
      <c r="C531" s="140" t="str">
        <f>IF( ISBLANK('03.Muestra'!$E26),"",'03.Muestra'!$E26)</f>
        <v>https://www.guadalajara.es/es/ciudad/poblacion/</v>
      </c>
      <c r="D531" s="164" t="s">
        <v>61</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 customHeight="1">
      <c r="B532" s="140" t="str">
        <f>IF( ISBLANK('03.Muestra'!$C27),"",'03.Muestra'!$C27)</f>
        <v>Sesiones del Pleno</v>
      </c>
      <c r="C532" s="140" t="str">
        <f>IF( ISBLANK('03.Muestra'!$E27),"",'03.Muestra'!$E27)</f>
        <v>https://sesiones.guadalajara.es/session/sessionDetail/ff8080817989e35f0179a454fa2a0004</v>
      </c>
      <c r="D532" s="164" t="s">
        <v>61</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 customHeight="1">
      <c r="B533" s="140" t="str">
        <f>IF( ISBLANK('03.Muestra'!$C28),"",'03.Muestra'!$C28)</f>
        <v/>
      </c>
      <c r="C533" s="140" t="str">
        <f>IF( ISBLANK('03.Muestra'!$E28),"",'03.Muestra'!$E28)</f>
        <v/>
      </c>
      <c r="D533" s="164" t="str">
        <f t="shared" ref="D533:D547" si="27">IF(AND(B533&lt;&gt;"",C533&lt;&gt;""),"N/T","")</f>
        <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Ayuntamiento de Guadalajara</v>
      </c>
      <c r="C551" s="140" t="str">
        <f>IF( ISBLANK('03.Muestra'!$E8),"",'03.Muestra'!$E8)</f>
        <v>https://www.guadalajara.es/es/</v>
      </c>
      <c r="D551" s="164" t="s">
        <v>61</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Mapa web</v>
      </c>
      <c r="C552" s="140" t="str">
        <f>IF( ISBLANK('03.Muestra'!$E9),"",'03.Muestra'!$E9)</f>
        <v>https://www.guadalajara.es/es/mapa-web/</v>
      </c>
      <c r="D552" s="164" t="s">
        <v>61</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0</v>
      </c>
      <c r="J552" s="147">
        <f ca="1">COUNTIF($D551:INDIRECT("$D" &amp;  SUM(ROW()-1,'03.Muestra'!$D$45)-1),J551)</f>
        <v>20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Buzón ciudadano</v>
      </c>
      <c r="C553" s="140" t="str">
        <f>IF( ISBLANK('03.Muestra'!$E10),"",'03.Muestra'!$E10)</f>
        <v>https://www.guadalajara.es/es/ayuntamiento/participacion/buzon-ciudadano/</v>
      </c>
      <c r="D553" s="164" t="s">
        <v>61</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Buscador</v>
      </c>
      <c r="C554" s="140" t="str">
        <f>IF( ISBLANK('03.Muestra'!$E11),"",'03.Muestra'!$E11)</f>
        <v>https://www.guadalajara.es/es/buscadorGeneral.do</v>
      </c>
      <c r="D554" s="164" t="s">
        <v>61</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Accesibilidad</v>
      </c>
      <c r="C555" s="140" t="str">
        <f>IF( ISBLANK('03.Muestra'!$E12),"",'03.Muestra'!$E12)</f>
        <v>https://www.guadalajara.es/es/accesibilidad/</v>
      </c>
      <c r="D555" s="164" t="s">
        <v>61</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Documento legal</v>
      </c>
      <c r="C556" s="140" t="str">
        <f>IF( ISBLANK('03.Muestra'!$E13),"",'03.Muestra'!$E13)</f>
        <v>https://www.guadalajara.es/es/documento-legal/</v>
      </c>
      <c r="D556" s="164" t="s">
        <v>61</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Administración</v>
      </c>
      <c r="C557" s="140" t="str">
        <f>IF( ISBLANK('03.Muestra'!$E14),"",'03.Muestra'!$E14)</f>
        <v>https://www.guadalajara.es/es/ayuntamiento/administracion/</v>
      </c>
      <c r="D557" s="164" t="s">
        <v>61</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Sede electrónica</v>
      </c>
      <c r="C558" s="140" t="str">
        <f>IF( ISBLANK('03.Muestra'!$E15),"",'03.Muestra'!$E15)</f>
        <v>https://www.guadalajara.es/es/tramites/sede-electronica</v>
      </c>
      <c r="D558" s="164" t="s">
        <v>61</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Cita previa</v>
      </c>
      <c r="C559" s="140" t="str">
        <f>IF( ISBLANK('03.Muestra'!$E16),"",'03.Muestra'!$E16)</f>
        <v>https://www.guadalajara.es/es/servicio-de-cita-previa-online.html</v>
      </c>
      <c r="D559" s="164" t="s">
        <v>61</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Perfil de contratante</v>
      </c>
      <c r="C560" s="140" t="str">
        <f>IF( ISBLANK('03.Muestra'!$E17),"",'03.Muestra'!$E17)</f>
        <v>https://www.guadalajara.es/es/informacion/perfil-de-contratante/</v>
      </c>
      <c r="D560" s="164" t="s">
        <v>61</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Medios de comunicación</v>
      </c>
      <c r="C561" s="140" t="str">
        <f>IF( ISBLANK('03.Muestra'!$E18),"",'03.Muestra'!$E18)</f>
        <v>https://www.guadalajara.es/es/informacion/medios-de-comunicacion/</v>
      </c>
      <c r="D561" s="164" t="s">
        <v>61</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Acta</v>
      </c>
      <c r="C562" s="140" t="str">
        <f>IF( ISBLANK('03.Muestra'!$E19),"",'03.Muestra'!$E19)</f>
        <v>https://www.guadalajara.es/recursos/doc/portal/2021/02/05/acta-del-pleno-de-2021-04-30.pdf</v>
      </c>
      <c r="D562" s="164" t="s">
        <v>61</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 customHeight="1">
      <c r="B563" s="140" t="str">
        <f>IF( ISBLANK('03.Muestra'!$C20),"",'03.Muestra'!$C20)</f>
        <v>Reglamento</v>
      </c>
      <c r="C563" s="140" t="str">
        <f>IF( ISBLANK('03.Muestra'!$E20),"",'03.Muestra'!$E20)</f>
        <v>https://www.guadalajara.es/recursos/doc/portal/2017/09/19/2017-reglamento-de-participacion-ciudadana76930.pdf</v>
      </c>
      <c r="D563" s="164" t="s">
        <v>61</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 customHeight="1">
      <c r="B564" s="140" t="str">
        <f>IF( ISBLANK('03.Muestra'!$C21),"",'03.Muestra'!$C21)</f>
        <v>Transportes</v>
      </c>
      <c r="C564" s="140" t="str">
        <f>IF( ISBLANK('03.Muestra'!$E21),"",'03.Muestra'!$E21)</f>
        <v>https://www.guadalajara.es/es/informacion/transportes/</v>
      </c>
      <c r="D564" s="164" t="s">
        <v>61</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 customHeight="1">
      <c r="B565" s="140" t="str">
        <f>IF( ISBLANK('03.Muestra'!$C22),"",'03.Muestra'!$C22)</f>
        <v>Feder</v>
      </c>
      <c r="C565" s="140" t="str">
        <f>IF( ISBLANK('03.Muestra'!$E22),"",'03.Muestra'!$E22)</f>
        <v>https://www.guadalajara.es/es/feder/</v>
      </c>
      <c r="D565" s="164" t="s">
        <v>61</v>
      </c>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 customHeight="1">
      <c r="B566" s="140" t="str">
        <f>IF( ISBLANK('03.Muestra'!$C23),"",'03.Muestra'!$C23)</f>
        <v>Turismo</v>
      </c>
      <c r="C566" s="140" t="str">
        <f>IF( ISBLANK('03.Muestra'!$E23),"",'03.Muestra'!$E23)</f>
        <v>https://www.guadalajara.es/es/turismo/</v>
      </c>
      <c r="D566" s="164" t="s">
        <v>61</v>
      </c>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 customHeight="1">
      <c r="B567" s="140" t="str">
        <f>IF( ISBLANK('03.Muestra'!$C24),"",'03.Muestra'!$C24)</f>
        <v>Noticias</v>
      </c>
      <c r="C567" s="140" t="str">
        <f>IF( ISBLANK('03.Muestra'!$E24),"",'03.Muestra'!$E24)</f>
        <v>https://www.guadalajara.es/es/informacion/noticias/</v>
      </c>
      <c r="D567" s="164" t="s">
        <v>61</v>
      </c>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 customHeight="1">
      <c r="B568" s="140" t="str">
        <f>IF( ISBLANK('03.Muestra'!$C25),"",'03.Muestra'!$C25)</f>
        <v>Autoliquidaciones</v>
      </c>
      <c r="C568" s="140" t="str">
        <f>IF( ISBLANK('03.Muestra'!$E25),"",'03.Muestra'!$E25)</f>
        <v>https://www.guadalajara.es/es/autoliquidaciones/tasa-por-concesion-de-licencias-urbanisticas.html</v>
      </c>
      <c r="D568" s="164" t="s">
        <v>61</v>
      </c>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 customHeight="1">
      <c r="B569" s="140" t="str">
        <f>IF( ISBLANK('03.Muestra'!$C26),"",'03.Muestra'!$C26)</f>
        <v>Población</v>
      </c>
      <c r="C569" s="140" t="str">
        <f>IF( ISBLANK('03.Muestra'!$E26),"",'03.Muestra'!$E26)</f>
        <v>https://www.guadalajara.es/es/ciudad/poblacion/</v>
      </c>
      <c r="D569" s="164" t="s">
        <v>61</v>
      </c>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 customHeight="1">
      <c r="B570" s="140" t="str">
        <f>IF( ISBLANK('03.Muestra'!$C27),"",'03.Muestra'!$C27)</f>
        <v>Sesiones del Pleno</v>
      </c>
      <c r="C570" s="140" t="str">
        <f>IF( ISBLANK('03.Muestra'!$E27),"",'03.Muestra'!$E27)</f>
        <v>https://sesiones.guadalajara.es/session/sessionDetail/ff8080817989e35f0179a454fa2a0004</v>
      </c>
      <c r="D570" s="164" t="s">
        <v>61</v>
      </c>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Ayuntamiento de Guadalajara</v>
      </c>
      <c r="C589" s="140" t="str">
        <f>IF( ISBLANK('03.Muestra'!$E8),"",'03.Muestra'!$E8)</f>
        <v>https://www.guadalajara.es/es/</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Mapa web</v>
      </c>
      <c r="C590" s="140" t="str">
        <f>IF( ISBLANK('03.Muestra'!$E9),"",'03.Muestra'!$E9)</f>
        <v>https://www.guadalajara.es/es/mapa-web/</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2</v>
      </c>
      <c r="I590" s="147">
        <f ca="1">COUNTIF($D589:INDIRECT("$D" &amp;  SUM(ROW()-1,'03.Muestra'!$D$45)-1),I589)</f>
        <v>0</v>
      </c>
      <c r="J590" s="147">
        <f ca="1">COUNTIF($D589:INDIRECT("$D" &amp;  SUM(ROW()-1,'03.Muestra'!$D$45)-1),J589)</f>
        <v>18</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Buzón ciudadano</v>
      </c>
      <c r="C591" s="140" t="str">
        <f>IF( ISBLANK('03.Muestra'!$E10),"",'03.Muestra'!$E10)</f>
        <v>https://www.guadalajara.es/es/ayuntamiento/participacion/buzon-ciudadano/</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Buscador</v>
      </c>
      <c r="C592" s="140" t="str">
        <f>IF( ISBLANK('03.Muestra'!$E11),"",'03.Muestra'!$E11)</f>
        <v>https://www.guadalajara.es/es/buscadorGeneral.do</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Accesibilidad</v>
      </c>
      <c r="C593" s="140" t="str">
        <f>IF( ISBLANK('03.Muestra'!$E12),"",'03.Muestra'!$E12)</f>
        <v>https://www.guadalajara.es/es/accesibilidad/</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Documento legal</v>
      </c>
      <c r="C594" s="140" t="str">
        <f>IF( ISBLANK('03.Muestra'!$E13),"",'03.Muestra'!$E13)</f>
        <v>https://www.guadalajara.es/es/documento-legal/</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Administración</v>
      </c>
      <c r="C595" s="140" t="str">
        <f>IF( ISBLANK('03.Muestra'!$E14),"",'03.Muestra'!$E14)</f>
        <v>https://www.guadalajara.es/es/ayuntamiento/administracion/</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Sede electrónica</v>
      </c>
      <c r="C596" s="140" t="str">
        <f>IF( ISBLANK('03.Muestra'!$E15),"",'03.Muestra'!$E15)</f>
        <v>https://www.guadalajara.es/es/tramites/sede-electronica</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Cita previa</v>
      </c>
      <c r="C597" s="140" t="str">
        <f>IF( ISBLANK('03.Muestra'!$E16),"",'03.Muestra'!$E16)</f>
        <v>https://www.guadalajara.es/es/servicio-de-cita-previa-online.html</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Perfil de contratante</v>
      </c>
      <c r="C598" s="140" t="str">
        <f>IF( ISBLANK('03.Muestra'!$E17),"",'03.Muestra'!$E17)</f>
        <v>https://www.guadalajara.es/es/informacion/perfil-de-contratante/</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Medios de comunicación</v>
      </c>
      <c r="C599" s="140" t="str">
        <f>IF( ISBLANK('03.Muestra'!$E18),"",'03.Muestra'!$E18)</f>
        <v>https://www.guadalajara.es/es/informacion/medios-de-comunicacion/</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Acta</v>
      </c>
      <c r="C600" s="140" t="str">
        <f>IF( ISBLANK('03.Muestra'!$E19),"",'03.Muestra'!$E19)</f>
        <v>https://www.guadalajara.es/recursos/doc/portal/2021/02/05/acta-del-pleno-de-2021-04-30.pdf</v>
      </c>
      <c r="D600" s="164" t="s">
        <v>73</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 customHeight="1">
      <c r="B601" s="140" t="str">
        <f>IF( ISBLANK('03.Muestra'!$C20),"",'03.Muestra'!$C20)</f>
        <v>Reglamento</v>
      </c>
      <c r="C601" s="140" t="str">
        <f>IF( ISBLANK('03.Muestra'!$E20),"",'03.Muestra'!$E20)</f>
        <v>https://www.guadalajara.es/recursos/doc/portal/2017/09/19/2017-reglamento-de-participacion-ciudadana76930.pdf</v>
      </c>
      <c r="D601" s="164" t="s">
        <v>73</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 customHeight="1">
      <c r="B602" s="140" t="str">
        <f>IF( ISBLANK('03.Muestra'!$C21),"",'03.Muestra'!$C21)</f>
        <v>Transportes</v>
      </c>
      <c r="C602" s="140" t="str">
        <f>IF( ISBLANK('03.Muestra'!$E21),"",'03.Muestra'!$E21)</f>
        <v>https://www.guadalajara.es/es/informacion/transportes/</v>
      </c>
      <c r="D602" s="164" t="s">
        <v>61</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 customHeight="1">
      <c r="B603" s="140" t="str">
        <f>IF( ISBLANK('03.Muestra'!$C22),"",'03.Muestra'!$C22)</f>
        <v>Feder</v>
      </c>
      <c r="C603" s="140" t="str">
        <f>IF( ISBLANK('03.Muestra'!$E22),"",'03.Muestra'!$E22)</f>
        <v>https://www.guadalajara.es/es/feder/</v>
      </c>
      <c r="D603" s="164" t="s">
        <v>61</v>
      </c>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 customHeight="1">
      <c r="B604" s="140" t="str">
        <f>IF( ISBLANK('03.Muestra'!$C23),"",'03.Muestra'!$C23)</f>
        <v>Turismo</v>
      </c>
      <c r="C604" s="140" t="str">
        <f>IF( ISBLANK('03.Muestra'!$E23),"",'03.Muestra'!$E23)</f>
        <v>https://www.guadalajara.es/es/turismo/</v>
      </c>
      <c r="D604" s="164" t="s">
        <v>61</v>
      </c>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 customHeight="1">
      <c r="B605" s="140" t="str">
        <f>IF( ISBLANK('03.Muestra'!$C24),"",'03.Muestra'!$C24)</f>
        <v>Noticias</v>
      </c>
      <c r="C605" s="140" t="str">
        <f>IF( ISBLANK('03.Muestra'!$E24),"",'03.Muestra'!$E24)</f>
        <v>https://www.guadalajara.es/es/informacion/noticias/</v>
      </c>
      <c r="D605" s="164" t="s">
        <v>61</v>
      </c>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 customHeight="1">
      <c r="B606" s="140" t="str">
        <f>IF( ISBLANK('03.Muestra'!$C25),"",'03.Muestra'!$C25)</f>
        <v>Autoliquidaciones</v>
      </c>
      <c r="C606" s="140" t="str">
        <f>IF( ISBLANK('03.Muestra'!$E25),"",'03.Muestra'!$E25)</f>
        <v>https://www.guadalajara.es/es/autoliquidaciones/tasa-por-concesion-de-licencias-urbanisticas.html</v>
      </c>
      <c r="D606" s="164" t="s">
        <v>61</v>
      </c>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 customHeight="1">
      <c r="B607" s="140" t="str">
        <f>IF( ISBLANK('03.Muestra'!$C26),"",'03.Muestra'!$C26)</f>
        <v>Población</v>
      </c>
      <c r="C607" s="140" t="str">
        <f>IF( ISBLANK('03.Muestra'!$E26),"",'03.Muestra'!$E26)</f>
        <v>https://www.guadalajara.es/es/ciudad/poblacion/</v>
      </c>
      <c r="D607" s="164" t="s">
        <v>61</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 customHeight="1">
      <c r="B608" s="140" t="str">
        <f>IF( ISBLANK('03.Muestra'!$C27),"",'03.Muestra'!$C27)</f>
        <v>Sesiones del Pleno</v>
      </c>
      <c r="C608" s="140" t="str">
        <f>IF( ISBLANK('03.Muestra'!$E27),"",'03.Muestra'!$E27)</f>
        <v>https://sesiones.guadalajara.es/session/sessionDetail/ff8080817989e35f0179a454fa2a0004</v>
      </c>
      <c r="D608" s="164" t="s">
        <v>61</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 customHeight="1">
      <c r="B609" s="140" t="str">
        <f>IF( ISBLANK('03.Muestra'!$C28),"",'03.Muestra'!$C28)</f>
        <v/>
      </c>
      <c r="C609" s="140" t="str">
        <f>IF( ISBLANK('03.Muestra'!$E28),"",'03.Muestra'!$E28)</f>
        <v/>
      </c>
      <c r="D609" s="164" t="str">
        <f t="shared" ref="D609:D623" si="31">IF(AND(B609&lt;&gt;"",C609&lt;&gt;""),"N/T","")</f>
        <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 customHeight="1">
      <c r="B610" s="140" t="str">
        <f>IF( ISBLANK('03.Muestra'!$C29),"",'03.Muestra'!$C29)</f>
        <v/>
      </c>
      <c r="C610" s="140" t="str">
        <f>IF( ISBLANK('03.Muestra'!$E29),"",'03.Muestra'!$E29)</f>
        <v/>
      </c>
      <c r="D610" s="164" t="str">
        <f t="shared" si="31"/>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Ayuntamiento de Guadalajara</v>
      </c>
      <c r="C627" s="140" t="str">
        <f>IF( ISBLANK('03.Muestra'!$E8),"",'03.Muestra'!$E8)</f>
        <v>https://www.guadalajara.es/es/</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Mapa web</v>
      </c>
      <c r="C628" s="140" t="str">
        <f>IF( ISBLANK('03.Muestra'!$E9),"",'03.Muestra'!$E9)</f>
        <v>https://www.guadalajara.es/es/mapa-web/</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2</v>
      </c>
      <c r="I628" s="147">
        <f ca="1">COUNTIF($D627:INDIRECT("$D" &amp;  SUM(ROW()-1,'03.Muestra'!$D$45)-1),I627)</f>
        <v>0</v>
      </c>
      <c r="J628" s="147">
        <f ca="1">COUNTIF($D627:INDIRECT("$D" &amp;  SUM(ROW()-1,'03.Muestra'!$D$45)-1),J627)</f>
        <v>18</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Buzón ciudadano</v>
      </c>
      <c r="C629" s="140" t="str">
        <f>IF( ISBLANK('03.Muestra'!$E10),"",'03.Muestra'!$E10)</f>
        <v>https://www.guadalajara.es/es/ayuntamiento/participacion/buzon-ciudadano/</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Buscador</v>
      </c>
      <c r="C630" s="140" t="str">
        <f>IF( ISBLANK('03.Muestra'!$E11),"",'03.Muestra'!$E11)</f>
        <v>https://www.guadalajara.es/es/buscadorGeneral.do</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Accesibilidad</v>
      </c>
      <c r="C631" s="140" t="str">
        <f>IF( ISBLANK('03.Muestra'!$E12),"",'03.Muestra'!$E12)</f>
        <v>https://www.guadalajara.es/es/accesibilidad/</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Documento legal</v>
      </c>
      <c r="C632" s="140" t="str">
        <f>IF( ISBLANK('03.Muestra'!$E13),"",'03.Muestra'!$E13)</f>
        <v>https://www.guadalajara.es/es/documento-legal/</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Administración</v>
      </c>
      <c r="C633" s="140" t="str">
        <f>IF( ISBLANK('03.Muestra'!$E14),"",'03.Muestra'!$E14)</f>
        <v>https://www.guadalajara.es/es/ayuntamiento/administracion/</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Sede electrónica</v>
      </c>
      <c r="C634" s="140" t="str">
        <f>IF( ISBLANK('03.Muestra'!$E15),"",'03.Muestra'!$E15)</f>
        <v>https://www.guadalajara.es/es/tramites/sede-electronica</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Cita previa</v>
      </c>
      <c r="C635" s="140" t="str">
        <f>IF( ISBLANK('03.Muestra'!$E16),"",'03.Muestra'!$E16)</f>
        <v>https://www.guadalajara.es/es/servicio-de-cita-previa-online.html</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Perfil de contratante</v>
      </c>
      <c r="C636" s="140" t="str">
        <f>IF( ISBLANK('03.Muestra'!$E17),"",'03.Muestra'!$E17)</f>
        <v>https://www.guadalajara.es/es/informacion/perfil-de-contratante/</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Medios de comunicación</v>
      </c>
      <c r="C637" s="140" t="str">
        <f>IF( ISBLANK('03.Muestra'!$E18),"",'03.Muestra'!$E18)</f>
        <v>https://www.guadalajara.es/es/informacion/medios-de-comunicacion/</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Acta</v>
      </c>
      <c r="C638" s="140" t="str">
        <f>IF( ISBLANK('03.Muestra'!$E19),"",'03.Muestra'!$E19)</f>
        <v>https://www.guadalajara.es/recursos/doc/portal/2021/02/05/acta-del-pleno-de-2021-04-30.pdf</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 customHeight="1">
      <c r="B639" s="140" t="str">
        <f>IF( ISBLANK('03.Muestra'!$C20),"",'03.Muestra'!$C20)</f>
        <v>Reglamento</v>
      </c>
      <c r="C639" s="140" t="str">
        <f>IF( ISBLANK('03.Muestra'!$E20),"",'03.Muestra'!$E20)</f>
        <v>https://www.guadalajara.es/recursos/doc/portal/2017/09/19/2017-reglamento-de-participacion-ciudadana76930.pdf</v>
      </c>
      <c r="D639" s="164" t="s">
        <v>73</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 customHeight="1">
      <c r="B640" s="140" t="str">
        <f>IF( ISBLANK('03.Muestra'!$C21),"",'03.Muestra'!$C21)</f>
        <v>Transportes</v>
      </c>
      <c r="C640" s="140" t="str">
        <f>IF( ISBLANK('03.Muestra'!$E21),"",'03.Muestra'!$E21)</f>
        <v>https://www.guadalajara.es/es/informacion/transportes/</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 customHeight="1">
      <c r="B641" s="140" t="str">
        <f>IF( ISBLANK('03.Muestra'!$C22),"",'03.Muestra'!$C22)</f>
        <v>Feder</v>
      </c>
      <c r="C641" s="140" t="str">
        <f>IF( ISBLANK('03.Muestra'!$E22),"",'03.Muestra'!$E22)</f>
        <v>https://www.guadalajara.es/es/feder/</v>
      </c>
      <c r="D641" s="164" t="s">
        <v>61</v>
      </c>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 customHeight="1">
      <c r="B642" s="140" t="str">
        <f>IF( ISBLANK('03.Muestra'!$C23),"",'03.Muestra'!$C23)</f>
        <v>Turismo</v>
      </c>
      <c r="C642" s="140" t="str">
        <f>IF( ISBLANK('03.Muestra'!$E23),"",'03.Muestra'!$E23)</f>
        <v>https://www.guadalajara.es/es/turismo/</v>
      </c>
      <c r="D642" s="164" t="s">
        <v>61</v>
      </c>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 customHeight="1">
      <c r="B643" s="140" t="str">
        <f>IF( ISBLANK('03.Muestra'!$C24),"",'03.Muestra'!$C24)</f>
        <v>Noticias</v>
      </c>
      <c r="C643" s="140" t="str">
        <f>IF( ISBLANK('03.Muestra'!$E24),"",'03.Muestra'!$E24)</f>
        <v>https://www.guadalajara.es/es/informacion/noticias/</v>
      </c>
      <c r="D643" s="164" t="s">
        <v>61</v>
      </c>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 customHeight="1">
      <c r="B644" s="140" t="str">
        <f>IF( ISBLANK('03.Muestra'!$C25),"",'03.Muestra'!$C25)</f>
        <v>Autoliquidaciones</v>
      </c>
      <c r="C644" s="140" t="str">
        <f>IF( ISBLANK('03.Muestra'!$E25),"",'03.Muestra'!$E25)</f>
        <v>https://www.guadalajara.es/es/autoliquidaciones/tasa-por-concesion-de-licencias-urbanisticas.html</v>
      </c>
      <c r="D644" s="164" t="s">
        <v>61</v>
      </c>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 customHeight="1">
      <c r="B645" s="140" t="str">
        <f>IF( ISBLANK('03.Muestra'!$C26),"",'03.Muestra'!$C26)</f>
        <v>Población</v>
      </c>
      <c r="C645" s="140" t="str">
        <f>IF( ISBLANK('03.Muestra'!$E26),"",'03.Muestra'!$E26)</f>
        <v>https://www.guadalajara.es/es/ciudad/poblacion/</v>
      </c>
      <c r="D645" s="164" t="s">
        <v>61</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 customHeight="1">
      <c r="B646" s="140" t="str">
        <f>IF( ISBLANK('03.Muestra'!$C27),"",'03.Muestra'!$C27)</f>
        <v>Sesiones del Pleno</v>
      </c>
      <c r="C646" s="140" t="str">
        <f>IF( ISBLANK('03.Muestra'!$E27),"",'03.Muestra'!$E27)</f>
        <v>https://sesiones.guadalajara.es/session/sessionDetail/ff8080817989e35f0179a454fa2a0004</v>
      </c>
      <c r="D646" s="164" t="s">
        <v>61</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 customHeight="1">
      <c r="B647" s="140" t="str">
        <f>IF( ISBLANK('03.Muestra'!$C28),"",'03.Muestra'!$C28)</f>
        <v/>
      </c>
      <c r="C647" s="140" t="str">
        <f>IF( ISBLANK('03.Muestra'!$E28),"",'03.Muestra'!$E28)</f>
        <v/>
      </c>
      <c r="D647" s="164" t="str">
        <f t="shared" ref="D647:D661" si="33">IF(AND(B647&lt;&gt;"",C647&lt;&gt;""),"N/T","")</f>
        <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700000000000003"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2" customHeight="1">
      <c r="B665" s="140" t="str">
        <f>IF( ISBLANK('03.Muestra'!$C8),"",'03.Muestra'!$C8)</f>
        <v>Ayuntamiento de Guadalajara</v>
      </c>
      <c r="C665" s="140" t="str">
        <f>IF( ISBLANK('03.Muestra'!$E8),"",'03.Muestra'!$E8)</f>
        <v>https://www.guadalajara.es/es/</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2" customHeight="1">
      <c r="B666" s="140" t="str">
        <f>IF( ISBLANK('03.Muestra'!$C9),"",'03.Muestra'!$C9)</f>
        <v>Mapa web</v>
      </c>
      <c r="C666" s="140" t="str">
        <f>IF( ISBLANK('03.Muestra'!$E9),"",'03.Muestra'!$E9)</f>
        <v>https://www.guadalajara.es/es/mapa-web/</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2</v>
      </c>
      <c r="I666" s="147">
        <f ca="1">COUNTIF($D665:INDIRECT("$D" &amp;  SUM(ROW()-1,'03.Muestra'!$D$45)-1),I665)</f>
        <v>5</v>
      </c>
      <c r="J666" s="147">
        <f ca="1">COUNTIF($D665:INDIRECT("$D" &amp;  SUM(ROW()-1,'03.Muestra'!$D$45)-1),J665)</f>
        <v>13</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2" customHeight="1">
      <c r="B667" s="140" t="str">
        <f>IF( ISBLANK('03.Muestra'!$C10),"",'03.Muestra'!$C10)</f>
        <v>Buzón ciudadano</v>
      </c>
      <c r="C667" s="140" t="str">
        <f>IF( ISBLANK('03.Muestra'!$E10),"",'03.Muestra'!$E10)</f>
        <v>https://www.guadalajara.es/es/ayuntamiento/participacion/buzon-ciudadano/</v>
      </c>
      <c r="D667" s="164" t="s">
        <v>64</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2" customHeight="1">
      <c r="B668" s="140" t="str">
        <f>IF( ISBLANK('03.Muestra'!$C11),"",'03.Muestra'!$C11)</f>
        <v>Buscador</v>
      </c>
      <c r="C668" s="140" t="str">
        <f>IF( ISBLANK('03.Muestra'!$E11),"",'03.Muestra'!$E11)</f>
        <v>https://www.guadalajara.es/es/buscadorGeneral.do</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2" customHeight="1">
      <c r="B669" s="140" t="str">
        <f>IF( ISBLANK('03.Muestra'!$C12),"",'03.Muestra'!$C12)</f>
        <v>Accesibilidad</v>
      </c>
      <c r="C669" s="140" t="str">
        <f>IF( ISBLANK('03.Muestra'!$E12),"",'03.Muestra'!$E12)</f>
        <v>https://www.guadalajara.es/es/accesibilidad/</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2" customHeight="1">
      <c r="B670" s="140" t="str">
        <f>IF( ISBLANK('03.Muestra'!$C13),"",'03.Muestra'!$C13)</f>
        <v>Documento legal</v>
      </c>
      <c r="C670" s="140" t="str">
        <f>IF( ISBLANK('03.Muestra'!$E13),"",'03.Muestra'!$E13)</f>
        <v>https://www.guadalajara.es/es/documento-legal/</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2" customHeight="1">
      <c r="B671" s="140" t="str">
        <f>IF( ISBLANK('03.Muestra'!$C14),"",'03.Muestra'!$C14)</f>
        <v>Administración</v>
      </c>
      <c r="C671" s="140" t="str">
        <f>IF( ISBLANK('03.Muestra'!$E14),"",'03.Muestra'!$E14)</f>
        <v>https://www.guadalajara.es/es/ayuntamiento/administracion/</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2" customHeight="1">
      <c r="B672" s="140" t="str">
        <f>IF( ISBLANK('03.Muestra'!$C15),"",'03.Muestra'!$C15)</f>
        <v>Sede electrónica</v>
      </c>
      <c r="C672" s="140" t="str">
        <f>IF( ISBLANK('03.Muestra'!$E15),"",'03.Muestra'!$E15)</f>
        <v>https://www.guadalajara.es/es/tramites/sede-electronica</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2" customHeight="1">
      <c r="B673" s="140" t="str">
        <f>IF( ISBLANK('03.Muestra'!$C16),"",'03.Muestra'!$C16)</f>
        <v>Cita previa</v>
      </c>
      <c r="C673" s="140" t="str">
        <f>IF( ISBLANK('03.Muestra'!$E16),"",'03.Muestra'!$E16)</f>
        <v>https://www.guadalajara.es/es/servicio-de-cita-previa-online.html</v>
      </c>
      <c r="D673" s="164" t="s">
        <v>61</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2" customHeight="1">
      <c r="B674" s="140" t="str">
        <f>IF( ISBLANK('03.Muestra'!$C17),"",'03.Muestra'!$C17)</f>
        <v>Perfil de contratante</v>
      </c>
      <c r="C674" s="140" t="str">
        <f>IF( ISBLANK('03.Muestra'!$E17),"",'03.Muestra'!$E17)</f>
        <v>https://www.guadalajara.es/es/informacion/perfil-de-contratante/</v>
      </c>
      <c r="D674" s="164" t="s">
        <v>64</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2" customHeight="1">
      <c r="B675" s="140" t="str">
        <f>IF( ISBLANK('03.Muestra'!$C18),"",'03.Muestra'!$C18)</f>
        <v>Medios de comunicación</v>
      </c>
      <c r="C675" s="140" t="str">
        <f>IF( ISBLANK('03.Muestra'!$E18),"",'03.Muestra'!$E18)</f>
        <v>https://www.guadalajara.es/es/informacion/medios-de-comunicacion/</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2" customHeight="1">
      <c r="B676" s="140" t="str">
        <f>IF( ISBLANK('03.Muestra'!$C19),"",'03.Muestra'!$C19)</f>
        <v>Acta</v>
      </c>
      <c r="C676" s="140" t="str">
        <f>IF( ISBLANK('03.Muestra'!$E19),"",'03.Muestra'!$E19)</f>
        <v>https://www.guadalajara.es/recursos/doc/portal/2021/02/05/acta-del-pleno-de-2021-04-30.pdf</v>
      </c>
      <c r="D676" s="164" t="s">
        <v>73</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 customHeight="1">
      <c r="B677" s="140" t="str">
        <f>IF( ISBLANK('03.Muestra'!$C20),"",'03.Muestra'!$C20)</f>
        <v>Reglamento</v>
      </c>
      <c r="C677" s="140" t="str">
        <f>IF( ISBLANK('03.Muestra'!$E20),"",'03.Muestra'!$E20)</f>
        <v>https://www.guadalajara.es/recursos/doc/portal/2017/09/19/2017-reglamento-de-participacion-ciudadana76930.pdf</v>
      </c>
      <c r="D677" s="164" t="s">
        <v>73</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 customHeight="1">
      <c r="B678" s="140" t="str">
        <f>IF( ISBLANK('03.Muestra'!$C21),"",'03.Muestra'!$C21)</f>
        <v>Transportes</v>
      </c>
      <c r="C678" s="140" t="str">
        <f>IF( ISBLANK('03.Muestra'!$E21),"",'03.Muestra'!$E21)</f>
        <v>https://www.guadalajara.es/es/informacion/transportes/</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 customHeight="1">
      <c r="B679" s="140" t="str">
        <f>IF( ISBLANK('03.Muestra'!$C22),"",'03.Muestra'!$C22)</f>
        <v>Feder</v>
      </c>
      <c r="C679" s="140" t="str">
        <f>IF( ISBLANK('03.Muestra'!$E22),"",'03.Muestra'!$E22)</f>
        <v>https://www.guadalajara.es/es/feder/</v>
      </c>
      <c r="D679" s="164" t="s">
        <v>61</v>
      </c>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 customHeight="1">
      <c r="B680" s="140" t="str">
        <f>IF( ISBLANK('03.Muestra'!$C23),"",'03.Muestra'!$C23)</f>
        <v>Turismo</v>
      </c>
      <c r="C680" s="140" t="str">
        <f>IF( ISBLANK('03.Muestra'!$E23),"",'03.Muestra'!$E23)</f>
        <v>https://www.guadalajara.es/es/turismo/</v>
      </c>
      <c r="D680" s="164" t="s">
        <v>61</v>
      </c>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 customHeight="1">
      <c r="B681" s="140" t="str">
        <f>IF( ISBLANK('03.Muestra'!$C24),"",'03.Muestra'!$C24)</f>
        <v>Noticias</v>
      </c>
      <c r="C681" s="140" t="str">
        <f>IF( ISBLANK('03.Muestra'!$E24),"",'03.Muestra'!$E24)</f>
        <v>https://www.guadalajara.es/es/informacion/noticias/</v>
      </c>
      <c r="D681" s="164" t="s">
        <v>64</v>
      </c>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 customHeight="1">
      <c r="B682" s="140" t="str">
        <f>IF( ISBLANK('03.Muestra'!$C25),"",'03.Muestra'!$C25)</f>
        <v>Autoliquidaciones</v>
      </c>
      <c r="C682" s="140" t="str">
        <f>IF( ISBLANK('03.Muestra'!$E25),"",'03.Muestra'!$E25)</f>
        <v>https://www.guadalajara.es/es/autoliquidaciones/tasa-por-concesion-de-licencias-urbanisticas.html</v>
      </c>
      <c r="D682" s="164" t="s">
        <v>64</v>
      </c>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 customHeight="1">
      <c r="B683" s="140" t="str">
        <f>IF( ISBLANK('03.Muestra'!$C26),"",'03.Muestra'!$C26)</f>
        <v>Población</v>
      </c>
      <c r="C683" s="140" t="str">
        <f>IF( ISBLANK('03.Muestra'!$E26),"",'03.Muestra'!$E26)</f>
        <v>https://www.guadalajara.es/es/ciudad/poblacion/</v>
      </c>
      <c r="D683" s="164" t="s">
        <v>61</v>
      </c>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 customHeight="1">
      <c r="B684" s="140" t="str">
        <f>IF( ISBLANK('03.Muestra'!$C27),"",'03.Muestra'!$C27)</f>
        <v>Sesiones del Pleno</v>
      </c>
      <c r="C684" s="140" t="str">
        <f>IF( ISBLANK('03.Muestra'!$E27),"",'03.Muestra'!$E27)</f>
        <v>https://sesiones.guadalajara.es/session/sessionDetail/ff8080817989e35f0179a454fa2a0004</v>
      </c>
      <c r="D684" s="164" t="s">
        <v>64</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 customHeight="1">
      <c r="B685" s="140" t="str">
        <f>IF( ISBLANK('03.Muestra'!$C28),"",'03.Muestra'!$C28)</f>
        <v/>
      </c>
      <c r="C685" s="140" t="str">
        <f>IF( ISBLANK('03.Muestra'!$E28),"",'03.Muestra'!$E28)</f>
        <v/>
      </c>
      <c r="D685" s="164" t="str">
        <f t="shared" ref="D685:D699" si="35">IF(AND(B685&lt;&gt;"",C685&lt;&gt;""),"N/T","")</f>
        <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 customHeight="1">
      <c r="B686" s="140" t="str">
        <f>IF( ISBLANK('03.Muestra'!$C29),"",'03.Muestra'!$C29)</f>
        <v/>
      </c>
      <c r="C686" s="140" t="str">
        <f>IF( ISBLANK('03.Muestra'!$E29),"",'03.Muestra'!$E29)</f>
        <v/>
      </c>
      <c r="D686" s="164" t="str">
        <f t="shared" si="35"/>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2"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2"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2"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2"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2"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2"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2"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2"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2"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2"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2"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2"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700000000000003"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 customHeight="1">
      <c r="B703" s="140" t="str">
        <f>IF( ISBLANK('03.Muestra'!$C8),"",'03.Muestra'!$C8)</f>
        <v>Ayuntamiento de Guadalajara</v>
      </c>
      <c r="C703" s="140" t="str">
        <f>IF( ISBLANK('03.Muestra'!$E8),"",'03.Muestra'!$E8)</f>
        <v>https://www.guadalajara.es/es/</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 customHeight="1">
      <c r="B704" s="140" t="str">
        <f>IF( ISBLANK('03.Muestra'!$C9),"",'03.Muestra'!$C9)</f>
        <v>Mapa web</v>
      </c>
      <c r="C704" s="140" t="str">
        <f>IF( ISBLANK('03.Muestra'!$E9),"",'03.Muestra'!$E9)</f>
        <v>https://www.guadalajara.es/es/mapa-web/</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2</v>
      </c>
      <c r="I704" s="147">
        <f ca="1">COUNTIF($D703:INDIRECT("$D" &amp;  SUM(ROW()-1,'03.Muestra'!$D$45)-1),I703)</f>
        <v>0</v>
      </c>
      <c r="J704" s="147">
        <f ca="1">COUNTIF($D703:INDIRECT("$D" &amp;  SUM(ROW()-1,'03.Muestra'!$D$45)-1),J703)</f>
        <v>18</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 customHeight="1">
      <c r="B705" s="140" t="str">
        <f>IF( ISBLANK('03.Muestra'!$C10),"",'03.Muestra'!$C10)</f>
        <v>Buzón ciudadano</v>
      </c>
      <c r="C705" s="140" t="str">
        <f>IF( ISBLANK('03.Muestra'!$E10),"",'03.Muestra'!$E10)</f>
        <v>https://www.guadalajara.es/es/ayuntamiento/participacion/buzon-ciudadano/</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 customHeight="1">
      <c r="B706" s="140" t="str">
        <f>IF( ISBLANK('03.Muestra'!$C11),"",'03.Muestra'!$C11)</f>
        <v>Buscador</v>
      </c>
      <c r="C706" s="140" t="str">
        <f>IF( ISBLANK('03.Muestra'!$E11),"",'03.Muestra'!$E11)</f>
        <v>https://www.guadalajara.es/es/buscadorGeneral.do</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 customHeight="1">
      <c r="B707" s="140" t="str">
        <f>IF( ISBLANK('03.Muestra'!$C12),"",'03.Muestra'!$C12)</f>
        <v>Accesibilidad</v>
      </c>
      <c r="C707" s="140" t="str">
        <f>IF( ISBLANK('03.Muestra'!$E12),"",'03.Muestra'!$E12)</f>
        <v>https://www.guadalajara.es/es/accesibilidad/</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 customHeight="1">
      <c r="B708" s="140" t="str">
        <f>IF( ISBLANK('03.Muestra'!$C13),"",'03.Muestra'!$C13)</f>
        <v>Documento legal</v>
      </c>
      <c r="C708" s="140" t="str">
        <f>IF( ISBLANK('03.Muestra'!$E13),"",'03.Muestra'!$E13)</f>
        <v>https://www.guadalajara.es/es/documento-legal/</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 customHeight="1">
      <c r="B709" s="140" t="str">
        <f>IF( ISBLANK('03.Muestra'!$C14),"",'03.Muestra'!$C14)</f>
        <v>Administración</v>
      </c>
      <c r="C709" s="140" t="str">
        <f>IF( ISBLANK('03.Muestra'!$E14),"",'03.Muestra'!$E14)</f>
        <v>https://www.guadalajara.es/es/ayuntamiento/administracion/</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 customHeight="1">
      <c r="B710" s="140" t="str">
        <f>IF( ISBLANK('03.Muestra'!$C15),"",'03.Muestra'!$C15)</f>
        <v>Sede electrónica</v>
      </c>
      <c r="C710" s="140" t="str">
        <f>IF( ISBLANK('03.Muestra'!$E15),"",'03.Muestra'!$E15)</f>
        <v>https://www.guadalajara.es/es/tramites/sede-electronica</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 customHeight="1">
      <c r="B711" s="140" t="str">
        <f>IF( ISBLANK('03.Muestra'!$C16),"",'03.Muestra'!$C16)</f>
        <v>Cita previa</v>
      </c>
      <c r="C711" s="140" t="str">
        <f>IF( ISBLANK('03.Muestra'!$E16),"",'03.Muestra'!$E16)</f>
        <v>https://www.guadalajara.es/es/servicio-de-cita-previa-online.html</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 customHeight="1">
      <c r="B712" s="140" t="str">
        <f>IF( ISBLANK('03.Muestra'!$C17),"",'03.Muestra'!$C17)</f>
        <v>Perfil de contratante</v>
      </c>
      <c r="C712" s="140" t="str">
        <f>IF( ISBLANK('03.Muestra'!$E17),"",'03.Muestra'!$E17)</f>
        <v>https://www.guadalajara.es/es/informacion/perfil-de-contratante/</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 customHeight="1">
      <c r="B713" s="140" t="str">
        <f>IF( ISBLANK('03.Muestra'!$C18),"",'03.Muestra'!$C18)</f>
        <v>Medios de comunicación</v>
      </c>
      <c r="C713" s="140" t="str">
        <f>IF( ISBLANK('03.Muestra'!$E18),"",'03.Muestra'!$E18)</f>
        <v>https://www.guadalajara.es/es/informacion/medios-de-comunicacion/</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 customHeight="1">
      <c r="B714" s="140" t="str">
        <f>IF( ISBLANK('03.Muestra'!$C19),"",'03.Muestra'!$C19)</f>
        <v>Acta</v>
      </c>
      <c r="C714" s="140" t="str">
        <f>IF( ISBLANK('03.Muestra'!$E19),"",'03.Muestra'!$E19)</f>
        <v>https://www.guadalajara.es/recursos/doc/portal/2021/02/05/acta-del-pleno-de-2021-04-30.pdf</v>
      </c>
      <c r="D714" s="164" t="s">
        <v>73</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 customHeight="1">
      <c r="B715" s="140" t="str">
        <f>IF( ISBLANK('03.Muestra'!$C20),"",'03.Muestra'!$C20)</f>
        <v>Reglamento</v>
      </c>
      <c r="C715" s="140" t="str">
        <f>IF( ISBLANK('03.Muestra'!$E20),"",'03.Muestra'!$E20)</f>
        <v>https://www.guadalajara.es/recursos/doc/portal/2017/09/19/2017-reglamento-de-participacion-ciudadana76930.pdf</v>
      </c>
      <c r="D715" s="164" t="s">
        <v>73</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 customHeight="1">
      <c r="B716" s="140" t="str">
        <f>IF( ISBLANK('03.Muestra'!$C21),"",'03.Muestra'!$C21)</f>
        <v>Transportes</v>
      </c>
      <c r="C716" s="140" t="str">
        <f>IF( ISBLANK('03.Muestra'!$E21),"",'03.Muestra'!$E21)</f>
        <v>https://www.guadalajara.es/es/informacion/transportes/</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 customHeight="1">
      <c r="B717" s="140" t="str">
        <f>IF( ISBLANK('03.Muestra'!$C22),"",'03.Muestra'!$C22)</f>
        <v>Feder</v>
      </c>
      <c r="C717" s="140" t="str">
        <f>IF( ISBLANK('03.Muestra'!$E22),"",'03.Muestra'!$E22)</f>
        <v>https://www.guadalajara.es/es/feder/</v>
      </c>
      <c r="D717" s="164" t="s">
        <v>61</v>
      </c>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 customHeight="1">
      <c r="B718" s="140" t="str">
        <f>IF( ISBLANK('03.Muestra'!$C23),"",'03.Muestra'!$C23)</f>
        <v>Turismo</v>
      </c>
      <c r="C718" s="140" t="str">
        <f>IF( ISBLANK('03.Muestra'!$E23),"",'03.Muestra'!$E23)</f>
        <v>https://www.guadalajara.es/es/turismo/</v>
      </c>
      <c r="D718" s="164" t="s">
        <v>61</v>
      </c>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 customHeight="1">
      <c r="B719" s="140" t="str">
        <f>IF( ISBLANK('03.Muestra'!$C24),"",'03.Muestra'!$C24)</f>
        <v>Noticias</v>
      </c>
      <c r="C719" s="140" t="str">
        <f>IF( ISBLANK('03.Muestra'!$E24),"",'03.Muestra'!$E24)</f>
        <v>https://www.guadalajara.es/es/informacion/noticias/</v>
      </c>
      <c r="D719" s="164" t="s">
        <v>61</v>
      </c>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 customHeight="1">
      <c r="B720" s="140" t="str">
        <f>IF( ISBLANK('03.Muestra'!$C25),"",'03.Muestra'!$C25)</f>
        <v>Autoliquidaciones</v>
      </c>
      <c r="C720" s="140" t="str">
        <f>IF( ISBLANK('03.Muestra'!$E25),"",'03.Muestra'!$E25)</f>
        <v>https://www.guadalajara.es/es/autoliquidaciones/tasa-por-concesion-de-licencias-urbanisticas.html</v>
      </c>
      <c r="D720" s="164" t="s">
        <v>61</v>
      </c>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 customHeight="1">
      <c r="B721" s="140" t="str">
        <f>IF( ISBLANK('03.Muestra'!$C26),"",'03.Muestra'!$C26)</f>
        <v>Población</v>
      </c>
      <c r="C721" s="140" t="str">
        <f>IF( ISBLANK('03.Muestra'!$E26),"",'03.Muestra'!$E26)</f>
        <v>https://www.guadalajara.es/es/ciudad/poblacion/</v>
      </c>
      <c r="D721" s="164" t="s">
        <v>61</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 customHeight="1">
      <c r="B722" s="140" t="str">
        <f>IF( ISBLANK('03.Muestra'!$C27),"",'03.Muestra'!$C27)</f>
        <v>Sesiones del Pleno</v>
      </c>
      <c r="C722" s="140" t="str">
        <f>IF( ISBLANK('03.Muestra'!$E27),"",'03.Muestra'!$E27)</f>
        <v>https://sesiones.guadalajara.es/session/sessionDetail/ff8080817989e35f0179a454fa2a0004</v>
      </c>
      <c r="D722" s="164" t="s">
        <v>61</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 customHeight="1">
      <c r="B723" s="140" t="str">
        <f>IF( ISBLANK('03.Muestra'!$C28),"",'03.Muestra'!$C28)</f>
        <v/>
      </c>
      <c r="C723" s="140" t="str">
        <f>IF( ISBLANK('03.Muestra'!$E28),"",'03.Muestra'!$E28)</f>
        <v/>
      </c>
      <c r="D723" s="164" t="str">
        <f t="shared" ref="D723:D737" si="37">IF(AND(B723&lt;&gt;"",C723&lt;&gt;""),"N/T","")</f>
        <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 customHeight="1">
      <c r="B724" s="140" t="str">
        <f>IF( ISBLANK('03.Muestra'!$C29),"",'03.Muestra'!$C29)</f>
        <v/>
      </c>
      <c r="C724" s="140" t="str">
        <f>IF( ISBLANK('03.Muestra'!$E29),"",'03.Muestra'!$E29)</f>
        <v/>
      </c>
      <c r="D724" s="164" t="str">
        <f t="shared" si="37"/>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5"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 customHeight="1">
      <c r="B741" s="140" t="str">
        <f>IF( ISBLANK('03.Muestra'!$C8),"",'03.Muestra'!$C8)</f>
        <v>Ayuntamiento de Guadalajara</v>
      </c>
      <c r="C741" s="140" t="str">
        <f>IF( ISBLANK('03.Muestra'!$E8),"",'03.Muestra'!$E8)</f>
        <v>https://www.guadalajara.es/es/</v>
      </c>
      <c r="D741" s="164" t="s">
        <v>73</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 customHeight="1">
      <c r="B742" s="140" t="str">
        <f>IF( ISBLANK('03.Muestra'!$C9),"",'03.Muestra'!$C9)</f>
        <v>Mapa web</v>
      </c>
      <c r="C742" s="140" t="str">
        <f>IF( ISBLANK('03.Muestra'!$E9),"",'03.Muestra'!$E9)</f>
        <v>https://www.guadalajara.es/es/mapa-web/</v>
      </c>
      <c r="D742" s="164" t="s">
        <v>73</v>
      </c>
      <c r="E742" s="133" t="str">
        <f t="shared" si="38"/>
        <v/>
      </c>
      <c r="F742" s="147">
        <f ca="1">COUNTIF($D741:INDIRECT("$D" &amp;  SUM(ROW()-1,'03.Muestra'!$D$45)-1),F741)</f>
        <v>0</v>
      </c>
      <c r="G742" s="147">
        <f ca="1">COUNTIF($D741:INDIRECT("$D" &amp;  SUM(ROW()-1,'03.Muestra'!$D$45)-1),G741)</f>
        <v>0</v>
      </c>
      <c r="H742" s="147">
        <f ca="1">COUNTIF($D741:INDIRECT("$D" &amp;  SUM(ROW()-1,'03.Muestra'!$D$45)-1),H741)</f>
        <v>20</v>
      </c>
      <c r="I742" s="147">
        <f ca="1">COUNTIF($D741:INDIRECT("$D" &amp;  SUM(ROW()-1,'03.Muestra'!$D$45)-1),I741)</f>
        <v>0</v>
      </c>
      <c r="J742" s="147">
        <f ca="1">COUNTIF($D741:INDIRECT("$D" &amp;  SUM(ROW()-1,'03.Muestra'!$D$45)-1),J741)</f>
        <v>0</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 customHeight="1">
      <c r="B743" s="140" t="str">
        <f>IF( ISBLANK('03.Muestra'!$C10),"",'03.Muestra'!$C10)</f>
        <v>Buzón ciudadano</v>
      </c>
      <c r="C743" s="140" t="str">
        <f>IF( ISBLANK('03.Muestra'!$E10),"",'03.Muestra'!$E10)</f>
        <v>https://www.guadalajara.es/es/ayuntamiento/participacion/buzon-ciudadano/</v>
      </c>
      <c r="D743" s="164" t="s">
        <v>73</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 customHeight="1">
      <c r="B744" s="140" t="str">
        <f>IF( ISBLANK('03.Muestra'!$C11),"",'03.Muestra'!$C11)</f>
        <v>Buscador</v>
      </c>
      <c r="C744" s="140" t="str">
        <f>IF( ISBLANK('03.Muestra'!$E11),"",'03.Muestra'!$E11)</f>
        <v>https://www.guadalajara.es/es/buscadorGeneral.do</v>
      </c>
      <c r="D744" s="164" t="s">
        <v>73</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 customHeight="1">
      <c r="B745" s="140" t="str">
        <f>IF( ISBLANK('03.Muestra'!$C12),"",'03.Muestra'!$C12)</f>
        <v>Accesibilidad</v>
      </c>
      <c r="C745" s="140" t="str">
        <f>IF( ISBLANK('03.Muestra'!$E12),"",'03.Muestra'!$E12)</f>
        <v>https://www.guadalajara.es/es/accesibilidad/</v>
      </c>
      <c r="D745" s="164" t="s">
        <v>73</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 customHeight="1">
      <c r="B746" s="140" t="str">
        <f>IF( ISBLANK('03.Muestra'!$C13),"",'03.Muestra'!$C13)</f>
        <v>Documento legal</v>
      </c>
      <c r="C746" s="140" t="str">
        <f>IF( ISBLANK('03.Muestra'!$E13),"",'03.Muestra'!$E13)</f>
        <v>https://www.guadalajara.es/es/documento-legal/</v>
      </c>
      <c r="D746" s="164" t="s">
        <v>73</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 customHeight="1">
      <c r="B747" s="140" t="str">
        <f>IF( ISBLANK('03.Muestra'!$C14),"",'03.Muestra'!$C14)</f>
        <v>Administración</v>
      </c>
      <c r="C747" s="140" t="str">
        <f>IF( ISBLANK('03.Muestra'!$E14),"",'03.Muestra'!$E14)</f>
        <v>https://www.guadalajara.es/es/ayuntamiento/administracion/</v>
      </c>
      <c r="D747" s="164" t="s">
        <v>73</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 customHeight="1">
      <c r="B748" s="140" t="str">
        <f>IF( ISBLANK('03.Muestra'!$C15),"",'03.Muestra'!$C15)</f>
        <v>Sede electrónica</v>
      </c>
      <c r="C748" s="140" t="str">
        <f>IF( ISBLANK('03.Muestra'!$E15),"",'03.Muestra'!$E15)</f>
        <v>https://www.guadalajara.es/es/tramites/sede-electronica</v>
      </c>
      <c r="D748" s="164" t="s">
        <v>73</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 customHeight="1">
      <c r="B749" s="140" t="str">
        <f>IF( ISBLANK('03.Muestra'!$C16),"",'03.Muestra'!$C16)</f>
        <v>Cita previa</v>
      </c>
      <c r="C749" s="140" t="str">
        <f>IF( ISBLANK('03.Muestra'!$E16),"",'03.Muestra'!$E16)</f>
        <v>https://www.guadalajara.es/es/servicio-de-cita-previa-online.html</v>
      </c>
      <c r="D749" s="164" t="s">
        <v>73</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 customHeight="1">
      <c r="B750" s="140" t="str">
        <f>IF( ISBLANK('03.Muestra'!$C17),"",'03.Muestra'!$C17)</f>
        <v>Perfil de contratante</v>
      </c>
      <c r="C750" s="140" t="str">
        <f>IF( ISBLANK('03.Muestra'!$E17),"",'03.Muestra'!$E17)</f>
        <v>https://www.guadalajara.es/es/informacion/perfil-de-contratante/</v>
      </c>
      <c r="D750" s="164" t="s">
        <v>73</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 customHeight="1">
      <c r="B751" s="140" t="str">
        <f>IF( ISBLANK('03.Muestra'!$C18),"",'03.Muestra'!$C18)</f>
        <v>Medios de comunicación</v>
      </c>
      <c r="C751" s="140" t="str">
        <f>IF( ISBLANK('03.Muestra'!$E18),"",'03.Muestra'!$E18)</f>
        <v>https://www.guadalajara.es/es/informacion/medios-de-comunicacion/</v>
      </c>
      <c r="D751" s="164" t="s">
        <v>73</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 customHeight="1">
      <c r="B752" s="140" t="str">
        <f>IF( ISBLANK('03.Muestra'!$C19),"",'03.Muestra'!$C19)</f>
        <v>Acta</v>
      </c>
      <c r="C752" s="140" t="str">
        <f>IF( ISBLANK('03.Muestra'!$E19),"",'03.Muestra'!$E19)</f>
        <v>https://www.guadalajara.es/recursos/doc/portal/2021/02/05/acta-del-pleno-de-2021-04-30.pdf</v>
      </c>
      <c r="D752" s="164" t="s">
        <v>73</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 customHeight="1">
      <c r="B753" s="140" t="str">
        <f>IF( ISBLANK('03.Muestra'!$C20),"",'03.Muestra'!$C20)</f>
        <v>Reglamento</v>
      </c>
      <c r="C753" s="140" t="str">
        <f>IF( ISBLANK('03.Muestra'!$E20),"",'03.Muestra'!$E20)</f>
        <v>https://www.guadalajara.es/recursos/doc/portal/2017/09/19/2017-reglamento-de-participacion-ciudadana76930.pdf</v>
      </c>
      <c r="D753" s="164" t="s">
        <v>73</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 customHeight="1">
      <c r="B754" s="140" t="str">
        <f>IF( ISBLANK('03.Muestra'!$C21),"",'03.Muestra'!$C21)</f>
        <v>Transportes</v>
      </c>
      <c r="C754" s="140" t="str">
        <f>IF( ISBLANK('03.Muestra'!$E21),"",'03.Muestra'!$E21)</f>
        <v>https://www.guadalajara.es/es/informacion/transportes/</v>
      </c>
      <c r="D754" s="164" t="s">
        <v>73</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 customHeight="1">
      <c r="B755" s="140" t="str">
        <f>IF( ISBLANK('03.Muestra'!$C22),"",'03.Muestra'!$C22)</f>
        <v>Feder</v>
      </c>
      <c r="C755" s="140" t="str">
        <f>IF( ISBLANK('03.Muestra'!$E22),"",'03.Muestra'!$E22)</f>
        <v>https://www.guadalajara.es/es/feder/</v>
      </c>
      <c r="D755" s="164" t="s">
        <v>73</v>
      </c>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 customHeight="1">
      <c r="B756" s="140" t="str">
        <f>IF( ISBLANK('03.Muestra'!$C23),"",'03.Muestra'!$C23)</f>
        <v>Turismo</v>
      </c>
      <c r="C756" s="140" t="str">
        <f>IF( ISBLANK('03.Muestra'!$E23),"",'03.Muestra'!$E23)</f>
        <v>https://www.guadalajara.es/es/turismo/</v>
      </c>
      <c r="D756" s="164" t="s">
        <v>73</v>
      </c>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 customHeight="1">
      <c r="B757" s="140" t="str">
        <f>IF( ISBLANK('03.Muestra'!$C24),"",'03.Muestra'!$C24)</f>
        <v>Noticias</v>
      </c>
      <c r="C757" s="140" t="str">
        <f>IF( ISBLANK('03.Muestra'!$E24),"",'03.Muestra'!$E24)</f>
        <v>https://www.guadalajara.es/es/informacion/noticias/</v>
      </c>
      <c r="D757" s="164" t="s">
        <v>73</v>
      </c>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 customHeight="1">
      <c r="B758" s="140" t="str">
        <f>IF( ISBLANK('03.Muestra'!$C25),"",'03.Muestra'!$C25)</f>
        <v>Autoliquidaciones</v>
      </c>
      <c r="C758" s="140" t="str">
        <f>IF( ISBLANK('03.Muestra'!$E25),"",'03.Muestra'!$E25)</f>
        <v>https://www.guadalajara.es/es/autoliquidaciones/tasa-por-concesion-de-licencias-urbanisticas.html</v>
      </c>
      <c r="D758" s="164" t="s">
        <v>73</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 customHeight="1">
      <c r="B759" s="140" t="str">
        <f>IF( ISBLANK('03.Muestra'!$C26),"",'03.Muestra'!$C26)</f>
        <v>Población</v>
      </c>
      <c r="C759" s="140" t="str">
        <f>IF( ISBLANK('03.Muestra'!$E26),"",'03.Muestra'!$E26)</f>
        <v>https://www.guadalajara.es/es/ciudad/poblacion/</v>
      </c>
      <c r="D759" s="164" t="s">
        <v>73</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 customHeight="1">
      <c r="B760" s="140" t="str">
        <f>IF( ISBLANK('03.Muestra'!$C27),"",'03.Muestra'!$C27)</f>
        <v>Sesiones del Pleno</v>
      </c>
      <c r="C760" s="140" t="str">
        <f>IF( ISBLANK('03.Muestra'!$E27),"",'03.Muestra'!$E27)</f>
        <v>https://sesiones.guadalajara.es/session/sessionDetail/ff8080817989e35f0179a454fa2a0004</v>
      </c>
      <c r="D760" s="164" t="s">
        <v>73</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 customHeight="1">
      <c r="B761" s="140" t="str">
        <f>IF( ISBLANK('03.Muestra'!$C28),"",'03.Muestra'!$C28)</f>
        <v/>
      </c>
      <c r="C761" s="140" t="str">
        <f>IF( ISBLANK('03.Muestra'!$E28),"",'03.Muestra'!$E28)</f>
        <v/>
      </c>
      <c r="D761" s="164" t="str">
        <f t="shared" ref="D761:D775" si="39">IF(AND(B761&lt;&gt;"",C761&lt;&gt;""),"N/T","")</f>
        <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 customHeight="1">
      <c r="B762" s="140" t="str">
        <f>IF( ISBLANK('03.Muestra'!$C29),"",'03.Muestra'!$C29)</f>
        <v/>
      </c>
      <c r="C762" s="140" t="str">
        <f>IF( ISBLANK('03.Muestra'!$E29),"",'03.Muestra'!$E29)</f>
        <v/>
      </c>
      <c r="D762" s="164" t="str">
        <f t="shared" si="39"/>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332" priority="127" stopIfTrue="1" operator="equal">
      <formula>"ERR"</formula>
    </cfRule>
  </conditionalFormatting>
  <conditionalFormatting sqref="D19:D53 D57:D91 D95:D129 D133:D167 D171:D205 D209:D243 D247:D281 D285:D319 D323:D357 D361:D395 D399:D433 D437:D471 D475:D509 D513:D547 D551:D585 D589:D623 D627:D661 D665:D699 D703:D737 D741:D775 F19:J19">
    <cfRule type="expression" dxfId="331" priority="116" stopIfTrue="1">
      <formula>ISBLANK(D19)</formula>
    </cfRule>
    <cfRule type="cellIs" dxfId="330" priority="117" stopIfTrue="1" operator="equal">
      <formula>"Pasa"</formula>
    </cfRule>
    <cfRule type="cellIs" dxfId="329" priority="118" stopIfTrue="1" operator="equal">
      <formula>"Falla"</formula>
    </cfRule>
    <cfRule type="cellIs" dxfId="328" priority="119" stopIfTrue="1" operator="equal">
      <formula>"N/A"</formula>
    </cfRule>
    <cfRule type="cellIs" dxfId="327" priority="120" stopIfTrue="1" operator="equal">
      <formula>"N/T"</formula>
    </cfRule>
    <cfRule type="cellIs" dxfId="326" priority="121" stopIfTrue="1" operator="equal">
      <formula>"N/D"</formula>
    </cfRule>
  </conditionalFormatting>
  <conditionalFormatting sqref="F57:J57">
    <cfRule type="expression" dxfId="325" priority="109" stopIfTrue="1">
      <formula>ISBLANK(F57)</formula>
    </cfRule>
    <cfRule type="cellIs" dxfId="324" priority="110" stopIfTrue="1" operator="equal">
      <formula>"Pasa"</formula>
    </cfRule>
    <cfRule type="cellIs" dxfId="323" priority="111" stopIfTrue="1" operator="equal">
      <formula>"Falla"</formula>
    </cfRule>
    <cfRule type="cellIs" dxfId="322" priority="112" stopIfTrue="1" operator="equal">
      <formula>"N/A"</formula>
    </cfRule>
    <cfRule type="cellIs" dxfId="321" priority="113" stopIfTrue="1" operator="equal">
      <formula>"N/T"</formula>
    </cfRule>
    <cfRule type="cellIs" dxfId="320" priority="114" stopIfTrue="1" operator="equal">
      <formula>"N/D"</formula>
    </cfRule>
  </conditionalFormatting>
  <conditionalFormatting sqref="F95:J95">
    <cfRule type="expression" dxfId="319" priority="103" stopIfTrue="1">
      <formula>ISBLANK(F95)</formula>
    </cfRule>
    <cfRule type="cellIs" dxfId="318" priority="104" stopIfTrue="1" operator="equal">
      <formula>"Pasa"</formula>
    </cfRule>
    <cfRule type="cellIs" dxfId="317" priority="105" stopIfTrue="1" operator="equal">
      <formula>"Falla"</formula>
    </cfRule>
    <cfRule type="cellIs" dxfId="316" priority="106" stopIfTrue="1" operator="equal">
      <formula>"N/A"</formula>
    </cfRule>
    <cfRule type="cellIs" dxfId="315" priority="107" stopIfTrue="1" operator="equal">
      <formula>"N/T"</formula>
    </cfRule>
    <cfRule type="cellIs" dxfId="314" priority="108" stopIfTrue="1" operator="equal">
      <formula>"N/D"</formula>
    </cfRule>
  </conditionalFormatting>
  <conditionalFormatting sqref="F133:J133">
    <cfRule type="expression" dxfId="313" priority="97" stopIfTrue="1">
      <formula>ISBLANK(F133)</formula>
    </cfRule>
    <cfRule type="cellIs" dxfId="312" priority="98" stopIfTrue="1" operator="equal">
      <formula>"Pasa"</formula>
    </cfRule>
    <cfRule type="cellIs" dxfId="311" priority="99" stopIfTrue="1" operator="equal">
      <formula>"Falla"</formula>
    </cfRule>
    <cfRule type="cellIs" dxfId="310" priority="100" stopIfTrue="1" operator="equal">
      <formula>"N/A"</formula>
    </cfRule>
    <cfRule type="cellIs" dxfId="309" priority="101" stopIfTrue="1" operator="equal">
      <formula>"N/T"</formula>
    </cfRule>
    <cfRule type="cellIs" dxfId="308" priority="102" stopIfTrue="1" operator="equal">
      <formula>"N/D"</formula>
    </cfRule>
  </conditionalFormatting>
  <conditionalFormatting sqref="F171:J171">
    <cfRule type="expression" dxfId="307" priority="91" stopIfTrue="1">
      <formula>ISBLANK(F171)</formula>
    </cfRule>
    <cfRule type="cellIs" dxfId="306" priority="92" stopIfTrue="1" operator="equal">
      <formula>"Pasa"</formula>
    </cfRule>
    <cfRule type="cellIs" dxfId="305" priority="93" stopIfTrue="1" operator="equal">
      <formula>"Falla"</formula>
    </cfRule>
    <cfRule type="cellIs" dxfId="304" priority="94" stopIfTrue="1" operator="equal">
      <formula>"N/A"</formula>
    </cfRule>
    <cfRule type="cellIs" dxfId="303" priority="95" stopIfTrue="1" operator="equal">
      <formula>"N/T"</formula>
    </cfRule>
    <cfRule type="cellIs" dxfId="302" priority="96" stopIfTrue="1" operator="equal">
      <formula>"N/D"</formula>
    </cfRule>
  </conditionalFormatting>
  <conditionalFormatting sqref="F209:J209">
    <cfRule type="expression" dxfId="301" priority="85" stopIfTrue="1">
      <formula>ISBLANK(F209)</formula>
    </cfRule>
    <cfRule type="cellIs" dxfId="300" priority="86" stopIfTrue="1" operator="equal">
      <formula>"Pasa"</formula>
    </cfRule>
    <cfRule type="cellIs" dxfId="299" priority="87" stopIfTrue="1" operator="equal">
      <formula>"Falla"</formula>
    </cfRule>
    <cfRule type="cellIs" dxfId="298" priority="88" stopIfTrue="1" operator="equal">
      <formula>"N/A"</formula>
    </cfRule>
    <cfRule type="cellIs" dxfId="297" priority="89" stopIfTrue="1" operator="equal">
      <formula>"N/T"</formula>
    </cfRule>
    <cfRule type="cellIs" dxfId="296" priority="90" stopIfTrue="1" operator="equal">
      <formula>"N/D"</formula>
    </cfRule>
  </conditionalFormatting>
  <conditionalFormatting sqref="F247:J247">
    <cfRule type="expression" dxfId="295" priority="79" stopIfTrue="1">
      <formula>ISBLANK(F247)</formula>
    </cfRule>
    <cfRule type="cellIs" dxfId="294" priority="80" stopIfTrue="1" operator="equal">
      <formula>"Pasa"</formula>
    </cfRule>
    <cfRule type="cellIs" dxfId="293" priority="81" stopIfTrue="1" operator="equal">
      <formula>"Falla"</formula>
    </cfRule>
    <cfRule type="cellIs" dxfId="292" priority="82" stopIfTrue="1" operator="equal">
      <formula>"N/A"</formula>
    </cfRule>
    <cfRule type="cellIs" dxfId="291" priority="83" stopIfTrue="1" operator="equal">
      <formula>"N/T"</formula>
    </cfRule>
    <cfRule type="cellIs" dxfId="290" priority="84" stopIfTrue="1" operator="equal">
      <formula>"N/D"</formula>
    </cfRule>
  </conditionalFormatting>
  <conditionalFormatting sqref="F285:J285">
    <cfRule type="expression" dxfId="289" priority="73" stopIfTrue="1">
      <formula>ISBLANK(F285)</formula>
    </cfRule>
    <cfRule type="cellIs" dxfId="288" priority="74" stopIfTrue="1" operator="equal">
      <formula>"Pasa"</formula>
    </cfRule>
    <cfRule type="cellIs" dxfId="287" priority="75" stopIfTrue="1" operator="equal">
      <formula>"Falla"</formula>
    </cfRule>
    <cfRule type="cellIs" dxfId="286" priority="76" stopIfTrue="1" operator="equal">
      <formula>"N/A"</formula>
    </cfRule>
    <cfRule type="cellIs" dxfId="285" priority="77" stopIfTrue="1" operator="equal">
      <formula>"N/T"</formula>
    </cfRule>
    <cfRule type="cellIs" dxfId="284" priority="78" stopIfTrue="1" operator="equal">
      <formula>"N/D"</formula>
    </cfRule>
  </conditionalFormatting>
  <conditionalFormatting sqref="F323:J323">
    <cfRule type="expression" dxfId="283" priority="67" stopIfTrue="1">
      <formula>ISBLANK(F323)</formula>
    </cfRule>
    <cfRule type="cellIs" dxfId="282" priority="68" stopIfTrue="1" operator="equal">
      <formula>"Pasa"</formula>
    </cfRule>
    <cfRule type="cellIs" dxfId="281" priority="69" stopIfTrue="1" operator="equal">
      <formula>"Falla"</formula>
    </cfRule>
    <cfRule type="cellIs" dxfId="280" priority="70" stopIfTrue="1" operator="equal">
      <formula>"N/A"</formula>
    </cfRule>
    <cfRule type="cellIs" dxfId="279" priority="71" stopIfTrue="1" operator="equal">
      <formula>"N/T"</formula>
    </cfRule>
    <cfRule type="cellIs" dxfId="278" priority="72" stopIfTrue="1" operator="equal">
      <formula>"N/D"</formula>
    </cfRule>
  </conditionalFormatting>
  <conditionalFormatting sqref="F361:J361">
    <cfRule type="expression" dxfId="277" priority="61" stopIfTrue="1">
      <formula>ISBLANK(F361)</formula>
    </cfRule>
    <cfRule type="cellIs" dxfId="276" priority="62" stopIfTrue="1" operator="equal">
      <formula>"Pasa"</formula>
    </cfRule>
    <cfRule type="cellIs" dxfId="275" priority="63" stopIfTrue="1" operator="equal">
      <formula>"Falla"</formula>
    </cfRule>
    <cfRule type="cellIs" dxfId="274" priority="64" stopIfTrue="1" operator="equal">
      <formula>"N/A"</formula>
    </cfRule>
    <cfRule type="cellIs" dxfId="273" priority="65" stopIfTrue="1" operator="equal">
      <formula>"N/T"</formula>
    </cfRule>
    <cfRule type="cellIs" dxfId="272" priority="66" stopIfTrue="1" operator="equal">
      <formula>"N/D"</formula>
    </cfRule>
  </conditionalFormatting>
  <conditionalFormatting sqref="F399:J399">
    <cfRule type="expression" dxfId="271" priority="55" stopIfTrue="1">
      <formula>ISBLANK(F399)</formula>
    </cfRule>
    <cfRule type="cellIs" dxfId="270" priority="56" stopIfTrue="1" operator="equal">
      <formula>"Pasa"</formula>
    </cfRule>
    <cfRule type="cellIs" dxfId="269" priority="57" stopIfTrue="1" operator="equal">
      <formula>"Falla"</formula>
    </cfRule>
    <cfRule type="cellIs" dxfId="268" priority="58" stopIfTrue="1" operator="equal">
      <formula>"N/A"</formula>
    </cfRule>
    <cfRule type="cellIs" dxfId="267" priority="59" stopIfTrue="1" operator="equal">
      <formula>"N/T"</formula>
    </cfRule>
    <cfRule type="cellIs" dxfId="266" priority="60" stopIfTrue="1" operator="equal">
      <formula>"N/D"</formula>
    </cfRule>
  </conditionalFormatting>
  <conditionalFormatting sqref="F437:J437">
    <cfRule type="expression" dxfId="265" priority="49" stopIfTrue="1">
      <formula>ISBLANK(F437)</formula>
    </cfRule>
    <cfRule type="cellIs" dxfId="264" priority="50" stopIfTrue="1" operator="equal">
      <formula>"Pasa"</formula>
    </cfRule>
    <cfRule type="cellIs" dxfId="263" priority="51" stopIfTrue="1" operator="equal">
      <formula>"Falla"</formula>
    </cfRule>
    <cfRule type="cellIs" dxfId="262" priority="52" stopIfTrue="1" operator="equal">
      <formula>"N/A"</formula>
    </cfRule>
    <cfRule type="cellIs" dxfId="261" priority="53" stopIfTrue="1" operator="equal">
      <formula>"N/T"</formula>
    </cfRule>
    <cfRule type="cellIs" dxfId="260" priority="54" stopIfTrue="1" operator="equal">
      <formula>"N/D"</formula>
    </cfRule>
  </conditionalFormatting>
  <conditionalFormatting sqref="F475:J475">
    <cfRule type="expression" dxfId="259" priority="43" stopIfTrue="1">
      <formula>ISBLANK(F475)</formula>
    </cfRule>
    <cfRule type="cellIs" dxfId="258" priority="44" stopIfTrue="1" operator="equal">
      <formula>"Pasa"</formula>
    </cfRule>
    <cfRule type="cellIs" dxfId="257" priority="45" stopIfTrue="1" operator="equal">
      <formula>"Falla"</formula>
    </cfRule>
    <cfRule type="cellIs" dxfId="256" priority="46" stopIfTrue="1" operator="equal">
      <formula>"N/A"</formula>
    </cfRule>
    <cfRule type="cellIs" dxfId="255" priority="47" stopIfTrue="1" operator="equal">
      <formula>"N/T"</formula>
    </cfRule>
    <cfRule type="cellIs" dxfId="254" priority="48" stopIfTrue="1" operator="equal">
      <formula>"N/D"</formula>
    </cfRule>
  </conditionalFormatting>
  <conditionalFormatting sqref="F513:J513">
    <cfRule type="expression" dxfId="253" priority="37" stopIfTrue="1">
      <formula>ISBLANK(F513)</formula>
    </cfRule>
    <cfRule type="cellIs" dxfId="252" priority="38" stopIfTrue="1" operator="equal">
      <formula>"Pasa"</formula>
    </cfRule>
    <cfRule type="cellIs" dxfId="251" priority="39" stopIfTrue="1" operator="equal">
      <formula>"Falla"</formula>
    </cfRule>
    <cfRule type="cellIs" dxfId="250" priority="40" stopIfTrue="1" operator="equal">
      <formula>"N/A"</formula>
    </cfRule>
    <cfRule type="cellIs" dxfId="249" priority="41" stopIfTrue="1" operator="equal">
      <formula>"N/T"</formula>
    </cfRule>
    <cfRule type="cellIs" dxfId="248" priority="42" stopIfTrue="1" operator="equal">
      <formula>"N/D"</formula>
    </cfRule>
  </conditionalFormatting>
  <conditionalFormatting sqref="F551:J551">
    <cfRule type="expression" dxfId="247" priority="31" stopIfTrue="1">
      <formula>ISBLANK(F551)</formula>
    </cfRule>
    <cfRule type="cellIs" dxfId="246" priority="32" stopIfTrue="1" operator="equal">
      <formula>"Pasa"</formula>
    </cfRule>
    <cfRule type="cellIs" dxfId="245" priority="33" stopIfTrue="1" operator="equal">
      <formula>"Falla"</formula>
    </cfRule>
    <cfRule type="cellIs" dxfId="244" priority="34" stopIfTrue="1" operator="equal">
      <formula>"N/A"</formula>
    </cfRule>
    <cfRule type="cellIs" dxfId="243" priority="35" stopIfTrue="1" operator="equal">
      <formula>"N/T"</formula>
    </cfRule>
    <cfRule type="cellIs" dxfId="242" priority="36" stopIfTrue="1" operator="equal">
      <formula>"N/D"</formula>
    </cfRule>
  </conditionalFormatting>
  <conditionalFormatting sqref="F589:J589">
    <cfRule type="expression" dxfId="241" priority="25" stopIfTrue="1">
      <formula>ISBLANK(F589)</formula>
    </cfRule>
    <cfRule type="cellIs" dxfId="240" priority="26" stopIfTrue="1" operator="equal">
      <formula>"Pasa"</formula>
    </cfRule>
    <cfRule type="cellIs" dxfId="239" priority="27" stopIfTrue="1" operator="equal">
      <formula>"Falla"</formula>
    </cfRule>
    <cfRule type="cellIs" dxfId="238" priority="28" stopIfTrue="1" operator="equal">
      <formula>"N/A"</formula>
    </cfRule>
    <cfRule type="cellIs" dxfId="237" priority="29" stopIfTrue="1" operator="equal">
      <formula>"N/T"</formula>
    </cfRule>
    <cfRule type="cellIs" dxfId="236" priority="30" stopIfTrue="1" operator="equal">
      <formula>"N/D"</formula>
    </cfRule>
  </conditionalFormatting>
  <conditionalFormatting sqref="F627:J627">
    <cfRule type="expression" dxfId="235" priority="19" stopIfTrue="1">
      <formula>ISBLANK(F627)</formula>
    </cfRule>
    <cfRule type="cellIs" dxfId="234" priority="20" stopIfTrue="1" operator="equal">
      <formula>"Pasa"</formula>
    </cfRule>
    <cfRule type="cellIs" dxfId="233" priority="21" stopIfTrue="1" operator="equal">
      <formula>"Falla"</formula>
    </cfRule>
    <cfRule type="cellIs" dxfId="232" priority="22" stopIfTrue="1" operator="equal">
      <formula>"N/A"</formula>
    </cfRule>
    <cfRule type="cellIs" dxfId="231" priority="23" stopIfTrue="1" operator="equal">
      <formula>"N/T"</formula>
    </cfRule>
    <cfRule type="cellIs" dxfId="230" priority="24" stopIfTrue="1" operator="equal">
      <formula>"N/D"</formula>
    </cfRule>
  </conditionalFormatting>
  <conditionalFormatting sqref="F665:J665">
    <cfRule type="expression" dxfId="229" priority="13" stopIfTrue="1">
      <formula>ISBLANK(F665)</formula>
    </cfRule>
    <cfRule type="cellIs" dxfId="228" priority="14" stopIfTrue="1" operator="equal">
      <formula>"Pasa"</formula>
    </cfRule>
    <cfRule type="cellIs" dxfId="227" priority="15" stopIfTrue="1" operator="equal">
      <formula>"Falla"</formula>
    </cfRule>
    <cfRule type="cellIs" dxfId="226" priority="16" stopIfTrue="1" operator="equal">
      <formula>"N/A"</formula>
    </cfRule>
    <cfRule type="cellIs" dxfId="225" priority="17" stopIfTrue="1" operator="equal">
      <formula>"N/T"</formula>
    </cfRule>
    <cfRule type="cellIs" dxfId="224" priority="18" stopIfTrue="1" operator="equal">
      <formula>"N/D"</formula>
    </cfRule>
  </conditionalFormatting>
  <conditionalFormatting sqref="F703:J703">
    <cfRule type="expression" dxfId="223" priority="7" stopIfTrue="1">
      <formula>ISBLANK(F703)</formula>
    </cfRule>
    <cfRule type="cellIs" dxfId="222" priority="8" stopIfTrue="1" operator="equal">
      <formula>"Pasa"</formula>
    </cfRule>
    <cfRule type="cellIs" dxfId="221" priority="9" stopIfTrue="1" operator="equal">
      <formula>"Falla"</formula>
    </cfRule>
    <cfRule type="cellIs" dxfId="220" priority="10" stopIfTrue="1" operator="equal">
      <formula>"N/A"</formula>
    </cfRule>
    <cfRule type="cellIs" dxfId="219" priority="11" stopIfTrue="1" operator="equal">
      <formula>"N/T"</formula>
    </cfRule>
    <cfRule type="cellIs" dxfId="218" priority="12" stopIfTrue="1" operator="equal">
      <formula>"N/D"</formula>
    </cfRule>
  </conditionalFormatting>
  <conditionalFormatting sqref="F741:J741">
    <cfRule type="expression" dxfId="217" priority="1" stopIfTrue="1">
      <formula>ISBLANK(F741)</formula>
    </cfRule>
    <cfRule type="cellIs" dxfId="216" priority="2" stopIfTrue="1" operator="equal">
      <formula>"Pasa"</formula>
    </cfRule>
    <cfRule type="cellIs" dxfId="215" priority="3" stopIfTrue="1" operator="equal">
      <formula>"Falla"</formula>
    </cfRule>
    <cfRule type="cellIs" dxfId="214" priority="4" stopIfTrue="1" operator="equal">
      <formula>"N/A"</formula>
    </cfRule>
    <cfRule type="cellIs" dxfId="213" priority="5" stopIfTrue="1" operator="equal">
      <formula>"N/T"</formula>
    </cfRule>
    <cfRule type="cellIs" dxfId="212"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400-000000000000}">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J1204"/>
  <sheetViews>
    <sheetView zoomScaleNormal="100" workbookViewId="0">
      <selection activeCell="A675" sqref="A675"/>
    </sheetView>
  </sheetViews>
  <sheetFormatPr baseColWidth="10" defaultColWidth="11.5546875" defaultRowHeight="13.2"/>
  <cols>
    <col min="1" max="1" width="7.88671875" style="14" customWidth="1"/>
    <col min="2" max="2" width="16.109375" style="158" customWidth="1"/>
    <col min="3" max="3" width="56" style="14" customWidth="1"/>
    <col min="4" max="4" width="18.33203125" style="139" customWidth="1"/>
    <col min="5" max="5" width="5.5546875" style="14" customWidth="1"/>
    <col min="6" max="6" width="13.44140625" style="14" customWidth="1"/>
    <col min="7" max="7" width="14.33203125" style="14" customWidth="1"/>
    <col min="8" max="9" width="12.5546875" style="14" customWidth="1"/>
    <col min="10" max="11" width="14.33203125" style="14" customWidth="1"/>
    <col min="12" max="15" width="12.5546875" style="14" customWidth="1"/>
    <col min="16" max="16" width="19.44140625" style="14" customWidth="1"/>
    <col min="17" max="17" width="7.33203125" style="14" customWidth="1"/>
    <col min="18" max="18" width="8.6640625" style="14" customWidth="1"/>
    <col min="19" max="19" width="10.33203125" style="14" customWidth="1"/>
    <col min="20" max="20" width="11" style="14" customWidth="1"/>
    <col min="21" max="21" width="7.6640625" style="14" customWidth="1"/>
    <col min="22" max="22" width="8.6640625" style="14" customWidth="1"/>
    <col min="23" max="23" width="13.44140625" style="14" customWidth="1"/>
    <col min="24" max="24" width="11.5546875" style="14"/>
    <col min="25" max="25" width="7.5546875" style="14" customWidth="1"/>
    <col min="26" max="64" width="14.44140625" style="14" customWidth="1"/>
    <col min="65" max="16384" width="11.5546875" style="14"/>
  </cols>
  <sheetData>
    <row r="1" spans="1:26" ht="14.1"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 customHeight="1">
      <c r="B3" s="82" t="s">
        <v>243</v>
      </c>
      <c r="D3" s="19"/>
      <c r="E3" s="19"/>
      <c r="Z3" s="19"/>
    </row>
    <row r="4" spans="1:26" ht="26.1" customHeight="1">
      <c r="B4" s="108"/>
      <c r="D4" s="19"/>
      <c r="E4" s="19"/>
      <c r="Z4" s="19"/>
    </row>
    <row r="5" spans="1:26" ht="27.9"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 customHeight="1">
      <c r="A7" s="19"/>
      <c r="B7" s="19"/>
      <c r="C7" s="19"/>
      <c r="D7" s="19"/>
      <c r="E7" s="19"/>
      <c r="F7" s="19"/>
      <c r="G7" s="19"/>
      <c r="H7" s="19"/>
      <c r="I7" s="19"/>
      <c r="J7" s="19"/>
      <c r="K7" s="19"/>
      <c r="L7" s="19"/>
      <c r="M7" s="19"/>
      <c r="N7" s="19"/>
      <c r="O7" s="19"/>
    </row>
    <row r="8" spans="1:26" ht="18.899999999999999" customHeight="1">
      <c r="B8" s="137" t="s">
        <v>96</v>
      </c>
      <c r="C8" s="19"/>
      <c r="D8" s="133"/>
      <c r="E8" s="19"/>
      <c r="F8" s="19"/>
      <c r="G8" s="19"/>
      <c r="H8" s="19"/>
      <c r="I8" s="19"/>
      <c r="J8" s="19"/>
      <c r="K8" s="19"/>
      <c r="L8" s="19"/>
      <c r="M8" s="19"/>
      <c r="N8" s="19"/>
      <c r="O8" s="19"/>
    </row>
    <row r="9" spans="1:26" ht="21.6" customHeight="1">
      <c r="B9" s="156" t="s">
        <v>97</v>
      </c>
      <c r="C9" s="19"/>
      <c r="D9" s="133"/>
      <c r="E9" s="19"/>
      <c r="F9" s="19"/>
      <c r="G9" s="19"/>
      <c r="H9" s="19"/>
      <c r="I9" s="19"/>
      <c r="J9" s="19"/>
      <c r="K9" s="19"/>
      <c r="L9" s="19"/>
      <c r="M9" s="19"/>
      <c r="N9" s="19"/>
      <c r="O9" s="19"/>
    </row>
    <row r="10" spans="1:26" ht="17.100000000000001" customHeight="1" thickBot="1">
      <c r="A10" s="19"/>
      <c r="B10" s="19"/>
      <c r="C10" s="19"/>
      <c r="D10" s="133"/>
      <c r="E10" s="19"/>
      <c r="K10" s="19"/>
      <c r="L10" s="19"/>
      <c r="M10" s="19"/>
      <c r="N10" s="19"/>
      <c r="O10" s="19"/>
      <c r="P10" s="19"/>
      <c r="Q10" s="19"/>
      <c r="R10" s="19"/>
      <c r="S10" s="19"/>
      <c r="T10" s="19"/>
      <c r="U10" s="19"/>
      <c r="V10" s="19"/>
      <c r="W10" s="19"/>
      <c r="X10" s="19"/>
      <c r="Y10" s="19"/>
    </row>
    <row r="11" spans="1:26" ht="25.35" customHeight="1">
      <c r="B11" s="213" t="s">
        <v>55</v>
      </c>
      <c r="C11" s="214"/>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194</v>
      </c>
      <c r="H12" s="67">
        <f ca="1">IF(($G$15+$K$15)=0,0,G12/($G$15+$K$15))</f>
        <v>0.57058823529411762</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23</v>
      </c>
      <c r="H13" s="67">
        <f ca="1">IF(($G$15+$K$15)=0,0,G13/($G$15+$K$15))</f>
        <v>6.7647058823529407E-2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123</v>
      </c>
      <c r="H14" s="67">
        <f ca="1">IF(($G$15+$K$15)=0,0,G14/($G$15+$K$15))</f>
        <v>0.36176470588235293</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340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85" customHeight="1">
      <c r="B18" s="26" t="s">
        <v>60</v>
      </c>
      <c r="C18" s="27" t="s">
        <v>98</v>
      </c>
      <c r="D18" s="28" t="s">
        <v>70</v>
      </c>
      <c r="E18" s="152"/>
      <c r="K18" s="19"/>
    </row>
    <row r="19" spans="2:36" ht="12" customHeight="1">
      <c r="B19" s="140" t="str">
        <f>IF( ISBLANK('03.Muestra'!$C8),"",'03.Muestra'!$C8)</f>
        <v>Ayuntamiento de Guadalajara</v>
      </c>
      <c r="C19" s="140" t="str">
        <f>IF( ISBLANK('03.Muestra'!$E8),"",'03.Muestra'!$E8)</f>
        <v>https://www.guadalajara.es/es/</v>
      </c>
      <c r="D19" s="164" t="s">
        <v>61</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Mapa web</v>
      </c>
      <c r="C20" s="140" t="str">
        <f>IF( ISBLANK('03.Muestra'!$E9),"",'03.Muestra'!$E9)</f>
        <v>https://www.guadalajara.es/es/mapa-web/</v>
      </c>
      <c r="D20" s="164" t="s">
        <v>61</v>
      </c>
      <c r="E20" s="133" t="str">
        <f t="shared" si="0"/>
        <v/>
      </c>
      <c r="F20" s="147">
        <f ca="1">COUNTIF($D19:INDIRECT("$D" &amp;  SUM(ROW()-1,'03.Muestra'!$D$45)-1),F19)</f>
        <v>0</v>
      </c>
      <c r="G20" s="147">
        <f ca="1">COUNTIF($D19:INDIRECT("$D" &amp;  SUM(ROW()-1,'03.Muestra'!$D$45)-1),G19)</f>
        <v>0</v>
      </c>
      <c r="H20" s="147">
        <f ca="1">COUNTIF($D19:INDIRECT("$D" &amp;  SUM(ROW()-1,'03.Muestra'!$D$45)-1),H19)</f>
        <v>2</v>
      </c>
      <c r="I20" s="147">
        <f ca="1">COUNTIF($D19:INDIRECT("$D" &amp;  SUM(ROW()-1,'03.Muestra'!$D$45)-1),I19)</f>
        <v>0</v>
      </c>
      <c r="J20" s="147">
        <f ca="1">COUNTIF($D19:INDIRECT("$D" &amp;  SUM(ROW()-1,'03.Muestra'!$D$45)-1),J19)</f>
        <v>18</v>
      </c>
      <c r="K20" s="147">
        <f ca="1">IF('03.Muestra'!$D$45=0,0,COUNTBLANK($D19:INDIRECT("$D" &amp;  SUM(ROW()-1,'03.Muestra'!$D$45)-1)))</f>
        <v>0</v>
      </c>
      <c r="N20" s="149"/>
      <c r="O20" s="19"/>
      <c r="AJ20" s="19"/>
    </row>
    <row r="21" spans="2:36" ht="12" customHeight="1">
      <c r="B21" s="140" t="str">
        <f>IF( ISBLANK('03.Muestra'!$C10),"",'03.Muestra'!$C10)</f>
        <v>Buzón ciudadano</v>
      </c>
      <c r="C21" s="140" t="str">
        <f>IF( ISBLANK('03.Muestra'!$E10),"",'03.Muestra'!$E10)</f>
        <v>https://www.guadalajara.es/es/ayuntamiento/participacion/buzon-ciudadano/</v>
      </c>
      <c r="D21" s="164" t="s">
        <v>61</v>
      </c>
      <c r="E21" s="133" t="str">
        <f t="shared" si="0"/>
        <v/>
      </c>
      <c r="F21" s="19"/>
      <c r="G21" s="19"/>
      <c r="H21" s="19"/>
      <c r="I21" s="19"/>
      <c r="J21" s="19"/>
      <c r="K21" s="19"/>
      <c r="N21" s="149"/>
      <c r="O21" s="19"/>
      <c r="AJ21" s="19"/>
    </row>
    <row r="22" spans="2:36" ht="12" customHeight="1">
      <c r="B22" s="140" t="str">
        <f>IF( ISBLANK('03.Muestra'!$C11),"",'03.Muestra'!$C11)</f>
        <v>Buscador</v>
      </c>
      <c r="C22" s="140" t="str">
        <f>IF( ISBLANK('03.Muestra'!$E11),"",'03.Muestra'!$E11)</f>
        <v>https://www.guadalajara.es/es/buscadorGeneral.do</v>
      </c>
      <c r="D22" s="164" t="s">
        <v>61</v>
      </c>
      <c r="E22" s="133" t="str">
        <f t="shared" si="0"/>
        <v/>
      </c>
      <c r="F22" s="19"/>
      <c r="G22" s="19"/>
      <c r="H22" s="19"/>
      <c r="I22" s="19"/>
      <c r="K22" s="148" t="s">
        <v>71</v>
      </c>
      <c r="L22" s="149" t="s">
        <v>72</v>
      </c>
      <c r="N22" s="149"/>
      <c r="O22" s="19"/>
      <c r="AJ22" s="19"/>
    </row>
    <row r="23" spans="2:36" ht="12" customHeight="1">
      <c r="B23" s="140" t="str">
        <f>IF( ISBLANK('03.Muestra'!$C12),"",'03.Muestra'!$C12)</f>
        <v>Accesibilidad</v>
      </c>
      <c r="C23" s="140" t="str">
        <f>IF( ISBLANK('03.Muestra'!$E12),"",'03.Muestra'!$E12)</f>
        <v>https://www.guadalajara.es/es/accesibilidad/</v>
      </c>
      <c r="D23" s="164" t="s">
        <v>61</v>
      </c>
      <c r="E23" s="133" t="str">
        <f t="shared" si="0"/>
        <v/>
      </c>
      <c r="F23" s="150"/>
      <c r="G23" s="19"/>
      <c r="H23" s="19"/>
      <c r="I23" s="19"/>
      <c r="K23" s="148" t="s">
        <v>73</v>
      </c>
      <c r="L23" s="149" t="s">
        <v>74</v>
      </c>
      <c r="N23" s="19"/>
      <c r="O23" s="19"/>
      <c r="AJ23" s="19"/>
    </row>
    <row r="24" spans="2:36" ht="12" customHeight="1">
      <c r="B24" s="140" t="str">
        <f>IF( ISBLANK('03.Muestra'!$C13),"",'03.Muestra'!$C13)</f>
        <v>Documento legal</v>
      </c>
      <c r="C24" s="140" t="str">
        <f>IF( ISBLANK('03.Muestra'!$E13),"",'03.Muestra'!$E13)</f>
        <v>https://www.guadalajara.es/es/documento-legal/</v>
      </c>
      <c r="D24" s="164" t="s">
        <v>61</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Administración</v>
      </c>
      <c r="C25" s="140" t="str">
        <f>IF( ISBLANK('03.Muestra'!$E14),"",'03.Muestra'!$E14)</f>
        <v>https://www.guadalajara.es/es/ayuntamiento/administracion/</v>
      </c>
      <c r="D25" s="164" t="s">
        <v>61</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Sede electrónica</v>
      </c>
      <c r="C26" s="140" t="str">
        <f>IF( ISBLANK('03.Muestra'!$E15),"",'03.Muestra'!$E15)</f>
        <v>https://www.guadalajara.es/es/tramites/sede-electronica</v>
      </c>
      <c r="D26" s="164" t="s">
        <v>61</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Cita previa</v>
      </c>
      <c r="C27" s="140" t="str">
        <f>IF( ISBLANK('03.Muestra'!$E16),"",'03.Muestra'!$E16)</f>
        <v>https://www.guadalajara.es/es/servicio-de-cita-previa-online.html</v>
      </c>
      <c r="D27" s="164" t="s">
        <v>61</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Perfil de contratante</v>
      </c>
      <c r="C28" s="140" t="str">
        <f>IF( ISBLANK('03.Muestra'!$E17),"",'03.Muestra'!$E17)</f>
        <v>https://www.guadalajara.es/es/informacion/perfil-de-contratante/</v>
      </c>
      <c r="D28" s="164" t="s">
        <v>61</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Medios de comunicación</v>
      </c>
      <c r="C29" s="140" t="str">
        <f>IF( ISBLANK('03.Muestra'!$E18),"",'03.Muestra'!$E18)</f>
        <v>https://www.guadalajara.es/es/informacion/medios-de-comunicacion/</v>
      </c>
      <c r="D29" s="164" t="s">
        <v>61</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Acta</v>
      </c>
      <c r="C30" s="140" t="str">
        <f>IF( ISBLANK('03.Muestra'!$E19),"",'03.Muestra'!$E19)</f>
        <v>https://www.guadalajara.es/recursos/doc/portal/2021/02/05/acta-del-pleno-de-2021-04-30.pdf</v>
      </c>
      <c r="D30" s="164" t="s">
        <v>73</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Reglamento</v>
      </c>
      <c r="C31" s="140" t="str">
        <f>IF( ISBLANK('03.Muestra'!$E20),"",'03.Muestra'!$E20)</f>
        <v>https://www.guadalajara.es/recursos/doc/portal/2017/09/19/2017-reglamento-de-participacion-ciudadana76930.pdf</v>
      </c>
      <c r="D31" s="164" t="s">
        <v>73</v>
      </c>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Transportes</v>
      </c>
      <c r="C32" s="140" t="str">
        <f>IF( ISBLANK('03.Muestra'!$E21),"",'03.Muestra'!$E21)</f>
        <v>https://www.guadalajara.es/es/informacion/transportes/</v>
      </c>
      <c r="D32" s="164" t="s">
        <v>61</v>
      </c>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Feder</v>
      </c>
      <c r="C33" s="140" t="str">
        <f>IF( ISBLANK('03.Muestra'!$E22),"",'03.Muestra'!$E22)</f>
        <v>https://www.guadalajara.es/es/feder/</v>
      </c>
      <c r="D33" s="164" t="s">
        <v>61</v>
      </c>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Turismo</v>
      </c>
      <c r="C34" s="140" t="str">
        <f>IF( ISBLANK('03.Muestra'!$E23),"",'03.Muestra'!$E23)</f>
        <v>https://www.guadalajara.es/es/turismo/</v>
      </c>
      <c r="D34" s="164" t="s">
        <v>61</v>
      </c>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Noticias</v>
      </c>
      <c r="C35" s="140" t="str">
        <f>IF( ISBLANK('03.Muestra'!$E24),"",'03.Muestra'!$E24)</f>
        <v>https://www.guadalajara.es/es/informacion/noticias/</v>
      </c>
      <c r="D35" s="164" t="s">
        <v>61</v>
      </c>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Autoliquidaciones</v>
      </c>
      <c r="C36" s="140" t="str">
        <f>IF( ISBLANK('03.Muestra'!$E25),"",'03.Muestra'!$E25)</f>
        <v>https://www.guadalajara.es/es/autoliquidaciones/tasa-por-concesion-de-licencias-urbanisticas.html</v>
      </c>
      <c r="D36" s="164" t="s">
        <v>61</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Población</v>
      </c>
      <c r="C37" s="140" t="str">
        <f>IF( ISBLANK('03.Muestra'!$E26),"",'03.Muestra'!$E26)</f>
        <v>https://www.guadalajara.es/es/ciudad/poblacion/</v>
      </c>
      <c r="D37" s="164" t="s">
        <v>61</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Sesiones del Pleno</v>
      </c>
      <c r="C38" s="140" t="str">
        <f>IF( ISBLANK('03.Muestra'!$E27),"",'03.Muestra'!$E27)</f>
        <v>https://sesiones.guadalajara.es/session/sessionDetail/ff8080817989e35f0179a454fa2a0004</v>
      </c>
      <c r="D38" s="164" t="s">
        <v>61</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Ayuntamiento de Guadalajara</v>
      </c>
      <c r="C57" s="140" t="str">
        <f>IF( ISBLANK('03.Muestra'!$E8),"",'03.Muestra'!$E8)</f>
        <v>https://www.guadalajara.es/es/</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Mapa web</v>
      </c>
      <c r="C58" s="140" t="str">
        <f>IF( ISBLANK('03.Muestra'!$E9),"",'03.Muestra'!$E9)</f>
        <v>https://www.guadalajara.es/es/mapa-web/</v>
      </c>
      <c r="D58" s="164" t="s">
        <v>61</v>
      </c>
      <c r="E58" s="133" t="str">
        <f t="shared" si="2"/>
        <v/>
      </c>
      <c r="F58" s="147">
        <f ca="1">COUNTIF($D57:INDIRECT("$D" &amp;  SUM(ROW()-1,'03.Muestra'!$D$45)-1),F57)</f>
        <v>0</v>
      </c>
      <c r="G58" s="147">
        <f ca="1">COUNTIF($D57:INDIRECT("$D" &amp;  SUM(ROW()-1,'03.Muestra'!$D$45)-1),G57)</f>
        <v>0</v>
      </c>
      <c r="H58" s="147">
        <f ca="1">COUNTIF($D57:INDIRECT("$D" &amp;  SUM(ROW()-1,'03.Muestra'!$D$45)-1),H57)</f>
        <v>2</v>
      </c>
      <c r="I58" s="147">
        <f ca="1">COUNTIF($D57:INDIRECT("$D" &amp;  SUM(ROW()-1,'03.Muestra'!$D$45)-1),I57)</f>
        <v>0</v>
      </c>
      <c r="J58" s="147">
        <f ca="1">COUNTIF($D57:INDIRECT("$D" &amp;  SUM(ROW()-1,'03.Muestra'!$D$45)-1),J57)</f>
        <v>18</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Buzón ciudadano</v>
      </c>
      <c r="C59" s="140" t="str">
        <f>IF( ISBLANK('03.Muestra'!$E10),"",'03.Muestra'!$E10)</f>
        <v>https://www.guadalajara.es/es/ayuntamiento/participacion/buzon-ciudadano/</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Buscador</v>
      </c>
      <c r="C60" s="140" t="str">
        <f>IF( ISBLANK('03.Muestra'!$E11),"",'03.Muestra'!$E11)</f>
        <v>https://www.guadalajara.es/es/buscadorGeneral.do</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Accesibilidad</v>
      </c>
      <c r="C61" s="140" t="str">
        <f>IF( ISBLANK('03.Muestra'!$E12),"",'03.Muestra'!$E12)</f>
        <v>https://www.guadalajara.es/es/accesibilidad/</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Documento legal</v>
      </c>
      <c r="C62" s="140" t="str">
        <f>IF( ISBLANK('03.Muestra'!$E13),"",'03.Muestra'!$E13)</f>
        <v>https://www.guadalajara.es/es/documento-legal/</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Administración</v>
      </c>
      <c r="C63" s="140" t="str">
        <f>IF( ISBLANK('03.Muestra'!$E14),"",'03.Muestra'!$E14)</f>
        <v>https://www.guadalajara.es/es/ayuntamiento/administracion/</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Sede electrónica</v>
      </c>
      <c r="C64" s="140" t="str">
        <f>IF( ISBLANK('03.Muestra'!$E15),"",'03.Muestra'!$E15)</f>
        <v>https://www.guadalajara.es/es/tramites/sede-electronica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Cita previa</v>
      </c>
      <c r="C65" s="140" t="str">
        <f>IF( ISBLANK('03.Muestra'!$E16),"",'03.Muestra'!$E16)</f>
        <v>https://www.guadalajara.es/es/servicio-de-cita-previa-online.html</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Perfil de contratante</v>
      </c>
      <c r="C66" s="140" t="str">
        <f>IF( ISBLANK('03.Muestra'!$E17),"",'03.Muestra'!$E17)</f>
        <v>https://www.guadalajara.es/es/informacion/perfil-de-contratante/</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Medios de comunicación</v>
      </c>
      <c r="C67" s="140" t="str">
        <f>IF( ISBLANK('03.Muestra'!$E18),"",'03.Muestra'!$E18)</f>
        <v>https://www.guadalajara.es/es/informacion/medios-de-comunicacion/</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Acta</v>
      </c>
      <c r="C68" s="140" t="str">
        <f>IF( ISBLANK('03.Muestra'!$E19),"",'03.Muestra'!$E19)</f>
        <v>https://www.guadalajara.es/recursos/doc/portal/2021/02/05/acta-del-pleno-de-2021-04-30.pdf</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Reglamento</v>
      </c>
      <c r="C69" s="140" t="str">
        <f>IF( ISBLANK('03.Muestra'!$E20),"",'03.Muestra'!$E20)</f>
        <v>https://www.guadalajara.es/recursos/doc/portal/2017/09/19/2017-reglamento-de-participacion-ciudadana76930.pdf</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Transportes</v>
      </c>
      <c r="C70" s="140" t="str">
        <f>IF( ISBLANK('03.Muestra'!$E21),"",'03.Muestra'!$E21)</f>
        <v>https://www.guadalajara.es/es/informacion/transportes/</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Feder</v>
      </c>
      <c r="C71" s="140" t="str">
        <f>IF( ISBLANK('03.Muestra'!$E22),"",'03.Muestra'!$E22)</f>
        <v>https://www.guadalajara.es/es/feder/</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Turismo</v>
      </c>
      <c r="C72" s="140" t="str">
        <f>IF( ISBLANK('03.Muestra'!$E23),"",'03.Muestra'!$E23)</f>
        <v>https://www.guadalajara.es/es/turismo/</v>
      </c>
      <c r="D72" s="164" t="s">
        <v>61</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Noticias</v>
      </c>
      <c r="C73" s="140" t="str">
        <f>IF( ISBLANK('03.Muestra'!$E24),"",'03.Muestra'!$E24)</f>
        <v>https://www.guadalajara.es/es/informacion/noticias/</v>
      </c>
      <c r="D73" s="164" t="s">
        <v>61</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Autoliquidaciones</v>
      </c>
      <c r="C74" s="140" t="str">
        <f>IF( ISBLANK('03.Muestra'!$E25),"",'03.Muestra'!$E25)</f>
        <v>https://www.guadalajara.es/es/autoliquidaciones/tasa-por-concesion-de-licencias-urbanisticas.html</v>
      </c>
      <c r="D74" s="164" t="s">
        <v>61</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Población</v>
      </c>
      <c r="C75" s="140" t="str">
        <f>IF( ISBLANK('03.Muestra'!$E26),"",'03.Muestra'!$E26)</f>
        <v>https://www.guadalajara.es/es/ciudad/poblacion/</v>
      </c>
      <c r="D75" s="164" t="s">
        <v>61</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Sesiones del Pleno</v>
      </c>
      <c r="C76" s="140" t="str">
        <f>IF( ISBLANK('03.Muestra'!$E27),"",'03.Muestra'!$E27)</f>
        <v>https://sesiones.guadalajara.es/session/sessionDetail/ff8080817989e35f0179a454fa2a0004</v>
      </c>
      <c r="D76" s="164" t="s">
        <v>61</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ref="D77:D91" si="3">IF(AND(B77&lt;&gt;"",C77&lt;&gt;""),"N/T","")</f>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Ayuntamiento de Guadalajara</v>
      </c>
      <c r="C95" s="140" t="str">
        <f>IF( ISBLANK('03.Muestra'!$E8),"",'03.Muestra'!$E8)</f>
        <v>https://www.guadalajara.es/es/</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Mapa web</v>
      </c>
      <c r="C96" s="140" t="str">
        <f>IF( ISBLANK('03.Muestra'!$E9),"",'03.Muestra'!$E9)</f>
        <v>https://www.guadalajara.es/es/mapa-web/</v>
      </c>
      <c r="D96" s="164" t="s">
        <v>61</v>
      </c>
      <c r="E96" s="133" t="str">
        <f t="shared" si="4"/>
        <v/>
      </c>
      <c r="F96" s="147">
        <f ca="1">COUNTIF($D95:INDIRECT("$D" &amp;  SUM(ROW()-1,'03.Muestra'!$D$45)-1),F95)</f>
        <v>0</v>
      </c>
      <c r="G96" s="147">
        <f ca="1">COUNTIF($D95:INDIRECT("$D" &amp;  SUM(ROW()-1,'03.Muestra'!$D$45)-1),G95)</f>
        <v>0</v>
      </c>
      <c r="H96" s="147">
        <f ca="1">COUNTIF($D95:INDIRECT("$D" &amp;  SUM(ROW()-1,'03.Muestra'!$D$45)-1),H95)</f>
        <v>3</v>
      </c>
      <c r="I96" s="147">
        <f ca="1">COUNTIF($D95:INDIRECT("$D" &amp;  SUM(ROW()-1,'03.Muestra'!$D$45)-1),I95)</f>
        <v>0</v>
      </c>
      <c r="J96" s="147">
        <f ca="1">COUNTIF($D95:INDIRECT("$D" &amp;  SUM(ROW()-1,'03.Muestra'!$D$45)-1),J95)</f>
        <v>17</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Buzón ciudadano</v>
      </c>
      <c r="C97" s="140" t="str">
        <f>IF( ISBLANK('03.Muestra'!$E10),"",'03.Muestra'!$E10)</f>
        <v>https://www.guadalajara.es/es/ayuntamiento/participacion/buzon-ciudadano/</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Buscador</v>
      </c>
      <c r="C98" s="140" t="str">
        <f>IF( ISBLANK('03.Muestra'!$E11),"",'03.Muestra'!$E11)</f>
        <v>https://www.guadalajara.es/es/buscadorGeneral.do</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Accesibilidad</v>
      </c>
      <c r="C99" s="140" t="str">
        <f>IF( ISBLANK('03.Muestra'!$E12),"",'03.Muestra'!$E12)</f>
        <v>https://www.guadalajara.es/es/accesibilidad/</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Documento legal</v>
      </c>
      <c r="C100" s="140" t="str">
        <f>IF( ISBLANK('03.Muestra'!$E13),"",'03.Muestra'!$E13)</f>
        <v>https://www.guadalajara.es/es/documento-legal/</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Administración</v>
      </c>
      <c r="C101" s="140" t="str">
        <f>IF( ISBLANK('03.Muestra'!$E14),"",'03.Muestra'!$E14)</f>
        <v>https://www.guadalajara.es/es/ayuntamiento/administracion/</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Sede electrónica</v>
      </c>
      <c r="C102" s="140" t="str">
        <f>IF( ISBLANK('03.Muestra'!$E15),"",'03.Muestra'!$E15)</f>
        <v>https://www.guadalajara.es/es/tramites/sede-electronica</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Cita previa</v>
      </c>
      <c r="C103" s="140" t="str">
        <f>IF( ISBLANK('03.Muestra'!$E16),"",'03.Muestra'!$E16)</f>
        <v>https://www.guadalajara.es/es/servicio-de-cita-previa-online.html</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Perfil de contratante</v>
      </c>
      <c r="C104" s="140" t="str">
        <f>IF( ISBLANK('03.Muestra'!$E17),"",'03.Muestra'!$E17)</f>
        <v>https://www.guadalajara.es/es/informacion/perfil-de-contratante/</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Medios de comunicación</v>
      </c>
      <c r="C105" s="140" t="str">
        <f>IF( ISBLANK('03.Muestra'!$E18),"",'03.Muestra'!$E18)</f>
        <v>https://www.guadalajara.es/es/informacion/medios-de-comunicacion/</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Acta</v>
      </c>
      <c r="C106" s="140" t="str">
        <f>IF( ISBLANK('03.Muestra'!$E19),"",'03.Muestra'!$E19)</f>
        <v>https://www.guadalajara.es/recursos/doc/portal/2021/02/05/acta-del-pleno-de-2021-04-30.pdf</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Reglamento</v>
      </c>
      <c r="C107" s="140" t="str">
        <f>IF( ISBLANK('03.Muestra'!$E20),"",'03.Muestra'!$E20)</f>
        <v>https://www.guadalajara.es/recursos/doc/portal/2017/09/19/2017-reglamento-de-participacion-ciudadana76930.pdf</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Transportes</v>
      </c>
      <c r="C108" s="140" t="str">
        <f>IF( ISBLANK('03.Muestra'!$E21),"",'03.Muestra'!$E21)</f>
        <v>https://www.guadalajara.es/es/informacion/transportes/</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Feder</v>
      </c>
      <c r="C109" s="140" t="str">
        <f>IF( ISBLANK('03.Muestra'!$E22),"",'03.Muestra'!$E22)</f>
        <v>https://www.guadalajara.es/es/feder/</v>
      </c>
      <c r="D109" s="164" t="s">
        <v>61</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Turismo</v>
      </c>
      <c r="C110" s="140" t="str">
        <f>IF( ISBLANK('03.Muestra'!$E23),"",'03.Muestra'!$E23)</f>
        <v>https://www.guadalajara.es/es/turismo/</v>
      </c>
      <c r="D110" s="164" t="s">
        <v>61</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Noticias</v>
      </c>
      <c r="C111" s="140" t="str">
        <f>IF( ISBLANK('03.Muestra'!$E24),"",'03.Muestra'!$E24)</f>
        <v>https://www.guadalajara.es/es/informacion/noticias/</v>
      </c>
      <c r="D111" s="164" t="s">
        <v>61</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Autoliquidaciones</v>
      </c>
      <c r="C112" s="140" t="str">
        <f>IF( ISBLANK('03.Muestra'!$E25),"",'03.Muestra'!$E25)</f>
        <v>https://www.guadalajara.es/es/autoliquidaciones/tasa-por-concesion-de-licencias-urbanisticas.html</v>
      </c>
      <c r="D112" s="164" t="s">
        <v>61</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Población</v>
      </c>
      <c r="C113" s="140" t="str">
        <f>IF( ISBLANK('03.Muestra'!$E26),"",'03.Muestra'!$E26)</f>
        <v>https://www.guadalajara.es/es/ciudad/poblacion/</v>
      </c>
      <c r="D113" s="164" t="s">
        <v>61</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Sesiones del Pleno</v>
      </c>
      <c r="C114" s="140" t="str">
        <f>IF( ISBLANK('03.Muestra'!$E27),"",'03.Muestra'!$E27)</f>
        <v>https://sesiones.guadalajara.es/session/sessionDetail/ff8080817989e35f0179a454fa2a0004</v>
      </c>
      <c r="D114" s="164" t="s">
        <v>73</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ref="D115:D129" si="5">IF(AND(B115&lt;&gt;"",C115&lt;&gt;""),"N/T","")</f>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Ayuntamiento de Guadalajara</v>
      </c>
      <c r="C133" s="140" t="str">
        <f>IF( ISBLANK('03.Muestra'!$E8),"",'03.Muestra'!$E8)</f>
        <v>https://www.guadalajara.es/es/</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Mapa web</v>
      </c>
      <c r="C134" s="140" t="str">
        <f>IF( ISBLANK('03.Muestra'!$E9),"",'03.Muestra'!$E9)</f>
        <v>https://www.guadalajara.es/es/mapa-web/</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19</v>
      </c>
      <c r="I134" s="147">
        <f ca="1">COUNTIF($D133:INDIRECT("$D" &amp;  SUM(ROW()-1,'03.Muestra'!$D$45)-1),I133)</f>
        <v>0</v>
      </c>
      <c r="J134" s="147">
        <f ca="1">COUNTIF($D133:INDIRECT("$D" &amp;  SUM(ROW()-1,'03.Muestra'!$D$45)-1),J133)</f>
        <v>1</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Buzón ciudadano</v>
      </c>
      <c r="C135" s="140" t="str">
        <f>IF( ISBLANK('03.Muestra'!$E10),"",'03.Muestra'!$E10)</f>
        <v>https://www.guadalajara.es/es/ayuntamiento/participacion/buzon-ciudadano/</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Buscador</v>
      </c>
      <c r="C136" s="140" t="str">
        <f>IF( ISBLANK('03.Muestra'!$E11),"",'03.Muestra'!$E11)</f>
        <v>https://www.guadalajara.es/es/buscadorGeneral.do</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Accesibilidad</v>
      </c>
      <c r="C137" s="140" t="str">
        <f>IF( ISBLANK('03.Muestra'!$E12),"",'03.Muestra'!$E12)</f>
        <v>https://www.guadalajara.es/es/accesibilidad/</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Documento legal</v>
      </c>
      <c r="C138" s="140" t="str">
        <f>IF( ISBLANK('03.Muestra'!$E13),"",'03.Muestra'!$E13)</f>
        <v>https://www.guadalajara.es/es/documento-legal/</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Administración</v>
      </c>
      <c r="C139" s="140" t="str">
        <f>IF( ISBLANK('03.Muestra'!$E14),"",'03.Muestra'!$E14)</f>
        <v>https://www.guadalajara.es/es/ayuntamiento/administracion/</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Sede electrónica</v>
      </c>
      <c r="C140" s="140" t="str">
        <f>IF( ISBLANK('03.Muestra'!$E15),"",'03.Muestra'!$E15)</f>
        <v>https://www.guadalajara.es/es/tramites/sede-electronica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Cita previa</v>
      </c>
      <c r="C141" s="140" t="str">
        <f>IF( ISBLANK('03.Muestra'!$E16),"",'03.Muestra'!$E16)</f>
        <v>https://www.guadalajara.es/es/servicio-de-cita-previa-online.html</v>
      </c>
      <c r="D141" s="164" t="s">
        <v>61</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Perfil de contratante</v>
      </c>
      <c r="C142" s="140" t="str">
        <f>IF( ISBLANK('03.Muestra'!$E17),"",'03.Muestra'!$E17)</f>
        <v>https://www.guadalajara.es/es/informacion/perfil-de-contratante/</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Medios de comunicación</v>
      </c>
      <c r="C143" s="140" t="str">
        <f>IF( ISBLANK('03.Muestra'!$E18),"",'03.Muestra'!$E18)</f>
        <v>https://www.guadalajara.es/es/informacion/medios-de-comunicacion/</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Acta</v>
      </c>
      <c r="C144" s="140" t="str">
        <f>IF( ISBLANK('03.Muestra'!$E19),"",'03.Muestra'!$E19)</f>
        <v>https://www.guadalajara.es/recursos/doc/portal/2021/02/05/acta-del-pleno-de-2021-04-30.pdf</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Reglamento</v>
      </c>
      <c r="C145" s="140" t="str">
        <f>IF( ISBLANK('03.Muestra'!$E20),"",'03.Muestra'!$E20)</f>
        <v>https://www.guadalajara.es/recursos/doc/portal/2017/09/19/2017-reglamento-de-participacion-ciudadana76930.pdf</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Transportes</v>
      </c>
      <c r="C146" s="140" t="str">
        <f>IF( ISBLANK('03.Muestra'!$E21),"",'03.Muestra'!$E21)</f>
        <v>https://www.guadalajara.es/es/informacion/transportes/</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Feder</v>
      </c>
      <c r="C147" s="140" t="str">
        <f>IF( ISBLANK('03.Muestra'!$E22),"",'03.Muestra'!$E22)</f>
        <v>https://www.guadalajara.es/es/feder/</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Turismo</v>
      </c>
      <c r="C148" s="140" t="str">
        <f>IF( ISBLANK('03.Muestra'!$E23),"",'03.Muestra'!$E23)</f>
        <v>https://www.guadalajara.es/es/turismo/</v>
      </c>
      <c r="D148" s="164" t="s">
        <v>73</v>
      </c>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Noticias</v>
      </c>
      <c r="C149" s="140" t="str">
        <f>IF( ISBLANK('03.Muestra'!$E24),"",'03.Muestra'!$E24)</f>
        <v>https://www.guadalajara.es/es/informacion/noticias/</v>
      </c>
      <c r="D149" s="164" t="s">
        <v>73</v>
      </c>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Autoliquidaciones</v>
      </c>
      <c r="C150" s="140" t="str">
        <f>IF( ISBLANK('03.Muestra'!$E25),"",'03.Muestra'!$E25)</f>
        <v>https://www.guadalajara.es/es/autoliquidaciones/tasa-por-concesion-de-licencias-urbanisticas.html</v>
      </c>
      <c r="D150" s="164" t="s">
        <v>73</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Población</v>
      </c>
      <c r="C151" s="140" t="str">
        <f>IF( ISBLANK('03.Muestra'!$E26),"",'03.Muestra'!$E26)</f>
        <v>https://www.guadalajara.es/es/ciudad/poblacion/</v>
      </c>
      <c r="D151" s="164" t="s">
        <v>73</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Sesiones del Pleno</v>
      </c>
      <c r="C152" s="140" t="str">
        <f>IF( ISBLANK('03.Muestra'!$E27),"",'03.Muestra'!$E27)</f>
        <v>https://sesiones.guadalajara.es/session/sessionDetail/ff8080817989e35f0179a454fa2a0004</v>
      </c>
      <c r="D152" s="164" t="s">
        <v>73</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ref="D153:D167" si="7">IF(AND(B153&lt;&gt;"",C153&lt;&gt;""),"N/T","")</f>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Ayuntamiento de Guadalajara</v>
      </c>
      <c r="C171" s="140" t="str">
        <f>IF( ISBLANK('03.Muestra'!$E8),"",'03.Muestra'!$E8)</f>
        <v>https://www.guadalajara.es/es/</v>
      </c>
      <c r="D171" s="164" t="s">
        <v>64</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Mapa web</v>
      </c>
      <c r="C172" s="140" t="str">
        <f>IF( ISBLANK('03.Muestra'!$E9),"",'03.Muestra'!$E9)</f>
        <v>https://www.guadalajara.es/es/mapa-web/</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18</v>
      </c>
      <c r="I172" s="147">
        <f ca="1">COUNTIF($D171:INDIRECT("$D" &amp;  SUM(ROW()-1,'03.Muestra'!$D$45)-1),I171)</f>
        <v>2</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Buzón ciudadano</v>
      </c>
      <c r="C173" s="140" t="str">
        <f>IF( ISBLANK('03.Muestra'!$E10),"",'03.Muestra'!$E10)</f>
        <v>https://www.guadalajara.es/es/ayuntamiento/participacion/buzon-ciudadano/</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Buscador</v>
      </c>
      <c r="C174" s="140" t="str">
        <f>IF( ISBLANK('03.Muestra'!$E11),"",'03.Muestra'!$E11)</f>
        <v>https://www.guadalajara.es/es/buscadorGeneral.do</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Accesibilidad</v>
      </c>
      <c r="C175" s="140" t="str">
        <f>IF( ISBLANK('03.Muestra'!$E12),"",'03.Muestra'!$E12)</f>
        <v>https://www.guadalajara.es/es/accesibilidad/</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Documento legal</v>
      </c>
      <c r="C176" s="140" t="str">
        <f>IF( ISBLANK('03.Muestra'!$E13),"",'03.Muestra'!$E13)</f>
        <v>https://www.guadalajara.es/es/documento-legal/</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Administración</v>
      </c>
      <c r="C177" s="140" t="str">
        <f>IF( ISBLANK('03.Muestra'!$E14),"",'03.Muestra'!$E14)</f>
        <v>https://www.guadalajara.es/es/ayuntamiento/administracion/</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Sede electrónica</v>
      </c>
      <c r="C178" s="140" t="str">
        <f>IF( ISBLANK('03.Muestra'!$E15),"",'03.Muestra'!$E15)</f>
        <v>https://www.guadalajara.es/es/tramites/sede-electronica</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Cita previa</v>
      </c>
      <c r="C179" s="140" t="str">
        <f>IF( ISBLANK('03.Muestra'!$E16),"",'03.Muestra'!$E16)</f>
        <v>https://www.guadalajara.es/es/servicio-de-cita-previa-online.html</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Perfil de contratante</v>
      </c>
      <c r="C180" s="140" t="str">
        <f>IF( ISBLANK('03.Muestra'!$E17),"",'03.Muestra'!$E17)</f>
        <v>https://www.guadalajara.es/es/informacion/perfil-de-contratante/</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Medios de comunicación</v>
      </c>
      <c r="C181" s="140" t="str">
        <f>IF( ISBLANK('03.Muestra'!$E18),"",'03.Muestra'!$E18)</f>
        <v>https://www.guadalajara.es/es/informacion/medios-de-comunicacion/</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Acta</v>
      </c>
      <c r="C182" s="140" t="str">
        <f>IF( ISBLANK('03.Muestra'!$E19),"",'03.Muestra'!$E19)</f>
        <v>https://www.guadalajara.es/recursos/doc/portal/2021/02/05/acta-del-pleno-de-2021-04-30.pdf</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Reglamento</v>
      </c>
      <c r="C183" s="140" t="str">
        <f>IF( ISBLANK('03.Muestra'!$E20),"",'03.Muestra'!$E20)</f>
        <v>https://www.guadalajara.es/recursos/doc/portal/2017/09/19/2017-reglamento-de-participacion-ciudadana76930.pdf</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Transportes</v>
      </c>
      <c r="C184" s="140" t="str">
        <f>IF( ISBLANK('03.Muestra'!$E21),"",'03.Muestra'!$E21)</f>
        <v>https://www.guadalajara.es/es/informacion/transportes/</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Feder</v>
      </c>
      <c r="C185" s="140" t="str">
        <f>IF( ISBLANK('03.Muestra'!$E22),"",'03.Muestra'!$E22)</f>
        <v>https://www.guadalajara.es/es/feder/</v>
      </c>
      <c r="D185" s="164" t="s">
        <v>73</v>
      </c>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Turismo</v>
      </c>
      <c r="C186" s="140" t="str">
        <f>IF( ISBLANK('03.Muestra'!$E23),"",'03.Muestra'!$E23)</f>
        <v>https://www.guadalajara.es/es/turismo/</v>
      </c>
      <c r="D186" s="164" t="s">
        <v>64</v>
      </c>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Noticias</v>
      </c>
      <c r="C187" s="140" t="str">
        <f>IF( ISBLANK('03.Muestra'!$E24),"",'03.Muestra'!$E24)</f>
        <v>https://www.guadalajara.es/es/informacion/noticias/</v>
      </c>
      <c r="D187" s="164" t="s">
        <v>73</v>
      </c>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Autoliquidaciones</v>
      </c>
      <c r="C188" s="140" t="str">
        <f>IF( ISBLANK('03.Muestra'!$E25),"",'03.Muestra'!$E25)</f>
        <v>https://www.guadalajara.es/es/autoliquidaciones/tasa-por-concesion-de-licencias-urbanisticas.html</v>
      </c>
      <c r="D188" s="164" t="s">
        <v>73</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Población</v>
      </c>
      <c r="C189" s="140" t="str">
        <f>IF( ISBLANK('03.Muestra'!$E26),"",'03.Muestra'!$E26)</f>
        <v>https://www.guadalajara.es/es/ciudad/poblacion/</v>
      </c>
      <c r="D189" s="164" t="s">
        <v>73</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Sesiones del Pleno</v>
      </c>
      <c r="C190" s="140" t="str">
        <f>IF( ISBLANK('03.Muestra'!$E27),"",'03.Muestra'!$E27)</f>
        <v>https://sesiones.guadalajara.es/session/sessionDetail/ff8080817989e35f0179a454fa2a0004</v>
      </c>
      <c r="D190" s="164" t="s">
        <v>73</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ref="D191:D205" si="9">IF(AND(B191&lt;&gt;"",C191&lt;&gt;""),"N/T","")</f>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Ayuntamiento de Guadalajara</v>
      </c>
      <c r="C209" s="140" t="str">
        <f>IF( ISBLANK('03.Muestra'!$E8),"",'03.Muestra'!$E8)</f>
        <v>https://www.guadalajara.es/es/</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Mapa web</v>
      </c>
      <c r="C210" s="140" t="str">
        <f>IF( ISBLANK('03.Muestra'!$E9),"",'03.Muestra'!$E9)</f>
        <v>https://www.guadalajara.es/es/mapa-web/</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20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Buzón ciudadano</v>
      </c>
      <c r="C211" s="140" t="str">
        <f>IF( ISBLANK('03.Muestra'!$E10),"",'03.Muestra'!$E10)</f>
        <v>https://www.guadalajara.es/es/ayuntamiento/participacion/buzon-ciudadano/</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Buscador</v>
      </c>
      <c r="C212" s="140" t="str">
        <f>IF( ISBLANK('03.Muestra'!$E11),"",'03.Muestra'!$E11)</f>
        <v>https://www.guadalajara.es/es/buscadorGeneral.do</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Accesibilidad</v>
      </c>
      <c r="C213" s="140" t="str">
        <f>IF( ISBLANK('03.Muestra'!$E12),"",'03.Muestra'!$E12)</f>
        <v>https://www.guadalajara.es/es/accesibilidad/</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Documento legal</v>
      </c>
      <c r="C214" s="140" t="str">
        <f>IF( ISBLANK('03.Muestra'!$E13),"",'03.Muestra'!$E13)</f>
        <v>https://www.guadalajara.es/es/documento-legal/</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Administración</v>
      </c>
      <c r="C215" s="140" t="str">
        <f>IF( ISBLANK('03.Muestra'!$E14),"",'03.Muestra'!$E14)</f>
        <v>https://www.guadalajara.es/es/ayuntamiento/administracion/</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Sede electrónica</v>
      </c>
      <c r="C216" s="140" t="str">
        <f>IF( ISBLANK('03.Muestra'!$E15),"",'03.Muestra'!$E15)</f>
        <v>https://www.guadalajara.es/es/tramites/sede-electronica</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Cita previa</v>
      </c>
      <c r="C217" s="140" t="str">
        <f>IF( ISBLANK('03.Muestra'!$E16),"",'03.Muestra'!$E16)</f>
        <v>https://www.guadalajara.es/es/servicio-de-cita-previa-online.html</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Perfil de contratante</v>
      </c>
      <c r="C218" s="140" t="str">
        <f>IF( ISBLANK('03.Muestra'!$E17),"",'03.Muestra'!$E17)</f>
        <v>https://www.guadalajara.es/es/informacion/perfil-de-contratante/</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Medios de comunicación</v>
      </c>
      <c r="C219" s="140" t="str">
        <f>IF( ISBLANK('03.Muestra'!$E18),"",'03.Muestra'!$E18)</f>
        <v>https://www.guadalajara.es/es/informacion/medios-de-comunicacion/</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Acta</v>
      </c>
      <c r="C220" s="140" t="str">
        <f>IF( ISBLANK('03.Muestra'!$E19),"",'03.Muestra'!$E19)</f>
        <v>https://www.guadalajara.es/recursos/doc/portal/2021/02/05/acta-del-pleno-de-2021-04-30.pdf</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Reglamento</v>
      </c>
      <c r="C221" s="140" t="str">
        <f>IF( ISBLANK('03.Muestra'!$E20),"",'03.Muestra'!$E20)</f>
        <v>https://www.guadalajara.es/recursos/doc/portal/2017/09/19/2017-reglamento-de-participacion-ciudadana76930.pdf</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Transportes</v>
      </c>
      <c r="C222" s="140" t="str">
        <f>IF( ISBLANK('03.Muestra'!$E21),"",'03.Muestra'!$E21)</f>
        <v>https://www.guadalajara.es/es/informacion/transportes/</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Feder</v>
      </c>
      <c r="C223" s="140" t="str">
        <f>IF( ISBLANK('03.Muestra'!$E22),"",'03.Muestra'!$E22)</f>
        <v>https://www.guadalajara.es/es/feder/</v>
      </c>
      <c r="D223" s="164" t="s">
        <v>61</v>
      </c>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Turismo</v>
      </c>
      <c r="C224" s="140" t="str">
        <f>IF( ISBLANK('03.Muestra'!$E23),"",'03.Muestra'!$E23)</f>
        <v>https://www.guadalajara.es/es/turismo/</v>
      </c>
      <c r="D224" s="164" t="s">
        <v>61</v>
      </c>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Noticias</v>
      </c>
      <c r="C225" s="140" t="str">
        <f>IF( ISBLANK('03.Muestra'!$E24),"",'03.Muestra'!$E24)</f>
        <v>https://www.guadalajara.es/es/informacion/noticias/</v>
      </c>
      <c r="D225" s="164" t="s">
        <v>61</v>
      </c>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Autoliquidaciones</v>
      </c>
      <c r="C226" s="140" t="str">
        <f>IF( ISBLANK('03.Muestra'!$E25),"",'03.Muestra'!$E25)</f>
        <v>https://www.guadalajara.es/es/autoliquidaciones/tasa-por-concesion-de-licencias-urbanisticas.html</v>
      </c>
      <c r="D226" s="164" t="s">
        <v>61</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Población</v>
      </c>
      <c r="C227" s="140" t="str">
        <f>IF( ISBLANK('03.Muestra'!$E26),"",'03.Muestra'!$E26)</f>
        <v>https://www.guadalajara.es/es/ciudad/poblacion/</v>
      </c>
      <c r="D227" s="164" t="s">
        <v>61</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Sesiones del Pleno</v>
      </c>
      <c r="C228" s="140" t="str">
        <f>IF( ISBLANK('03.Muestra'!$E27),"",'03.Muestra'!$E27)</f>
        <v>https://sesiones.guadalajara.es/session/sessionDetail/ff8080817989e35f0179a454fa2a0004</v>
      </c>
      <c r="D228" s="164" t="s">
        <v>61</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Ayuntamiento de Guadalajara</v>
      </c>
      <c r="C247" s="140" t="str">
        <f>IF( ISBLANK('03.Muestra'!$E8),"",'03.Muestra'!$E8)</f>
        <v>https://www.guadalajara.es/es/</v>
      </c>
      <c r="D247" s="164" t="s">
        <v>61</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Mapa web</v>
      </c>
      <c r="C248" s="140" t="str">
        <f>IF( ISBLANK('03.Muestra'!$E9),"",'03.Muestra'!$E9)</f>
        <v>https://www.guadalajara.es/es/mapa-web/</v>
      </c>
      <c r="D248" s="164" t="s">
        <v>61</v>
      </c>
      <c r="E248" s="133" t="str">
        <f t="shared" si="12"/>
        <v/>
      </c>
      <c r="F248" s="147">
        <f ca="1">COUNTIF($D247:INDIRECT("$D" &amp;  SUM(ROW()-1,'03.Muestra'!$D$45)-1),F247)</f>
        <v>0</v>
      </c>
      <c r="G248" s="147">
        <f ca="1">COUNTIF($D247:INDIRECT("$D" &amp;  SUM(ROW()-1,'03.Muestra'!$D$45)-1),G247)</f>
        <v>0</v>
      </c>
      <c r="H248" s="147">
        <f ca="1">COUNTIF($D247:INDIRECT("$D" &amp;  SUM(ROW()-1,'03.Muestra'!$D$45)-1),H247)</f>
        <v>4</v>
      </c>
      <c r="I248" s="147">
        <f ca="1">COUNTIF($D247:INDIRECT("$D" &amp;  SUM(ROW()-1,'03.Muestra'!$D$45)-1),I247)</f>
        <v>0</v>
      </c>
      <c r="J248" s="147">
        <f ca="1">COUNTIF($D247:INDIRECT("$D" &amp;  SUM(ROW()-1,'03.Muestra'!$D$45)-1),J247)</f>
        <v>16</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Buzón ciudadano</v>
      </c>
      <c r="C249" s="140" t="str">
        <f>IF( ISBLANK('03.Muestra'!$E10),"",'03.Muestra'!$E10)</f>
        <v>https://www.guadalajara.es/es/ayuntamiento/participacion/buzon-ciudadano/</v>
      </c>
      <c r="D249" s="164" t="s">
        <v>61</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Buscador</v>
      </c>
      <c r="C250" s="140" t="str">
        <f>IF( ISBLANK('03.Muestra'!$E11),"",'03.Muestra'!$E11)</f>
        <v>https://www.guadalajara.es/es/buscadorGeneral.do</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Accesibilidad</v>
      </c>
      <c r="C251" s="140" t="str">
        <f>IF( ISBLANK('03.Muestra'!$E12),"",'03.Muestra'!$E12)</f>
        <v>https://www.guadalajara.es/es/accesibilidad/</v>
      </c>
      <c r="D251" s="164" t="s">
        <v>61</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Documento legal</v>
      </c>
      <c r="C252" s="140" t="str">
        <f>IF( ISBLANK('03.Muestra'!$E13),"",'03.Muestra'!$E13)</f>
        <v>https://www.guadalajara.es/es/documento-legal/</v>
      </c>
      <c r="D252" s="164" t="s">
        <v>61</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Administración</v>
      </c>
      <c r="C253" s="140" t="str">
        <f>IF( ISBLANK('03.Muestra'!$E14),"",'03.Muestra'!$E14)</f>
        <v>https://www.guadalajara.es/es/ayuntamiento/administracion/</v>
      </c>
      <c r="D253" s="164" t="s">
        <v>61</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Sede electrónica</v>
      </c>
      <c r="C254" s="140" t="str">
        <f>IF( ISBLANK('03.Muestra'!$E15),"",'03.Muestra'!$E15)</f>
        <v>https://www.guadalajara.es/es/tramites/sede-electronica</v>
      </c>
      <c r="D254" s="164" t="s">
        <v>61</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Cita previa</v>
      </c>
      <c r="C255" s="140" t="str">
        <f>IF( ISBLANK('03.Muestra'!$E16),"",'03.Muestra'!$E16)</f>
        <v>https://www.guadalajara.es/es/servicio-de-cita-previa-online.html</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Perfil de contratante</v>
      </c>
      <c r="C256" s="140" t="str">
        <f>IF( ISBLANK('03.Muestra'!$E17),"",'03.Muestra'!$E17)</f>
        <v>https://www.guadalajara.es/es/informacion/perfil-de-contratante/</v>
      </c>
      <c r="D256" s="164" t="s">
        <v>61</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Medios de comunicación</v>
      </c>
      <c r="C257" s="140" t="str">
        <f>IF( ISBLANK('03.Muestra'!$E18),"",'03.Muestra'!$E18)</f>
        <v>https://www.guadalajara.es/es/informacion/medios-de-comunicacion/</v>
      </c>
      <c r="D257" s="164" t="s">
        <v>61</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Acta</v>
      </c>
      <c r="C258" s="140" t="str">
        <f>IF( ISBLANK('03.Muestra'!$E19),"",'03.Muestra'!$E19)</f>
        <v>https://www.guadalajara.es/recursos/doc/portal/2021/02/05/acta-del-pleno-de-2021-04-30.pdf</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Reglamento</v>
      </c>
      <c r="C259" s="140" t="str">
        <f>IF( ISBLANK('03.Muestra'!$E20),"",'03.Muestra'!$E20)</f>
        <v>https://www.guadalajara.es/recursos/doc/portal/2017/09/19/2017-reglamento-de-participacion-ciudadana76930.pdf</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Transportes</v>
      </c>
      <c r="C260" s="140" t="str">
        <f>IF( ISBLANK('03.Muestra'!$E21),"",'03.Muestra'!$E21)</f>
        <v>https://www.guadalajara.es/es/informacion/transportes/</v>
      </c>
      <c r="D260" s="164" t="s">
        <v>61</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Feder</v>
      </c>
      <c r="C261" s="140" t="str">
        <f>IF( ISBLANK('03.Muestra'!$E22),"",'03.Muestra'!$E22)</f>
        <v>https://www.guadalajara.es/es/feder/</v>
      </c>
      <c r="D261" s="164" t="s">
        <v>61</v>
      </c>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Turismo</v>
      </c>
      <c r="C262" s="140" t="str">
        <f>IF( ISBLANK('03.Muestra'!$E23),"",'03.Muestra'!$E23)</f>
        <v>https://www.guadalajara.es/es/turismo/</v>
      </c>
      <c r="D262" s="164" t="s">
        <v>61</v>
      </c>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Noticias</v>
      </c>
      <c r="C263" s="140" t="str">
        <f>IF( ISBLANK('03.Muestra'!$E24),"",'03.Muestra'!$E24)</f>
        <v>https://www.guadalajara.es/es/informacion/noticias/</v>
      </c>
      <c r="D263" s="164" t="s">
        <v>61</v>
      </c>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Autoliquidaciones</v>
      </c>
      <c r="C264" s="140" t="str">
        <f>IF( ISBLANK('03.Muestra'!$E25),"",'03.Muestra'!$E25)</f>
        <v>https://www.guadalajara.es/es/autoliquidaciones/tasa-por-concesion-de-licencias-urbanisticas.html</v>
      </c>
      <c r="D264" s="164" t="s">
        <v>61</v>
      </c>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Población</v>
      </c>
      <c r="C265" s="140" t="str">
        <f>IF( ISBLANK('03.Muestra'!$E26),"",'03.Muestra'!$E26)</f>
        <v>https://www.guadalajara.es/es/ciudad/poblacion/</v>
      </c>
      <c r="D265" s="164" t="s">
        <v>61</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Sesiones del Pleno</v>
      </c>
      <c r="C266" s="140" t="str">
        <f>IF( ISBLANK('03.Muestra'!$E27),"",'03.Muestra'!$E27)</f>
        <v>https://sesiones.guadalajara.es/session/sessionDetail/ff8080817989e35f0179a454fa2a0004</v>
      </c>
      <c r="D266" s="164" t="s">
        <v>61</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ref="D267:D281" si="13">IF(AND(B267&lt;&gt;"",C267&lt;&gt;""),"N/T","")</f>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Ayuntamiento de Guadalajara</v>
      </c>
      <c r="C285" s="140" t="str">
        <f>IF( ISBLANK('03.Muestra'!$E8),"",'03.Muestra'!$E8)</f>
        <v>https://www.guadalajara.es/es/</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Mapa web</v>
      </c>
      <c r="C286" s="140" t="str">
        <f>IF( ISBLANK('03.Muestra'!$E9),"",'03.Muestra'!$E9)</f>
        <v>https://www.guadalajara.es/es/mapa-web/</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2</v>
      </c>
      <c r="I286" s="147">
        <f ca="1">COUNTIF($D285:INDIRECT("$D" &amp;  SUM(ROW()-1,'03.Muestra'!$D$45)-1),I285)</f>
        <v>0</v>
      </c>
      <c r="J286" s="147">
        <f ca="1">COUNTIF($D285:INDIRECT("$D" &amp;  SUM(ROW()-1,'03.Muestra'!$D$45)-1),J285)</f>
        <v>18</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Buzón ciudadano</v>
      </c>
      <c r="C287" s="140" t="str">
        <f>IF( ISBLANK('03.Muestra'!$E10),"",'03.Muestra'!$E10)</f>
        <v>https://www.guadalajara.es/es/ayuntamiento/participacion/buzon-ciudadano/</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Buscador</v>
      </c>
      <c r="C288" s="140" t="str">
        <f>IF( ISBLANK('03.Muestra'!$E11),"",'03.Muestra'!$E11)</f>
        <v>https://www.guadalajara.es/es/buscadorGeneral.do</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Accesibilidad</v>
      </c>
      <c r="C289" s="140" t="str">
        <f>IF( ISBLANK('03.Muestra'!$E12),"",'03.Muestra'!$E12)</f>
        <v>https://www.guadalajara.es/es/accesibilidad/</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Documento legal</v>
      </c>
      <c r="C290" s="140" t="str">
        <f>IF( ISBLANK('03.Muestra'!$E13),"",'03.Muestra'!$E13)</f>
        <v>https://www.guadalajara.es/es/documento-legal/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Administración</v>
      </c>
      <c r="C291" s="140" t="str">
        <f>IF( ISBLANK('03.Muestra'!$E14),"",'03.Muestra'!$E14)</f>
        <v>https://www.guadalajara.es/es/ayuntamiento/administracion/</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Sede electrónica</v>
      </c>
      <c r="C292" s="140" t="str">
        <f>IF( ISBLANK('03.Muestra'!$E15),"",'03.Muestra'!$E15)</f>
        <v>https://www.guadalajara.es/es/tramites/sede-electronica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Cita previa</v>
      </c>
      <c r="C293" s="140" t="str">
        <f>IF( ISBLANK('03.Muestra'!$E16),"",'03.Muestra'!$E16)</f>
        <v>https://www.guadalajara.es/es/servicio-de-cita-previa-online.html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Perfil de contratante</v>
      </c>
      <c r="C294" s="140" t="str">
        <f>IF( ISBLANK('03.Muestra'!$E17),"",'03.Muestra'!$E17)</f>
        <v>https://www.guadalajara.es/es/informacion/perfil-de-contratante/</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Medios de comunicación</v>
      </c>
      <c r="C295" s="140" t="str">
        <f>IF( ISBLANK('03.Muestra'!$E18),"",'03.Muestra'!$E18)</f>
        <v>https://www.guadalajara.es/es/informacion/medios-de-comunicacion/</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Acta</v>
      </c>
      <c r="C296" s="140" t="str">
        <f>IF( ISBLANK('03.Muestra'!$E19),"",'03.Muestra'!$E19)</f>
        <v>https://www.guadalajara.es/recursos/doc/portal/2021/02/05/acta-del-pleno-de-2021-04-30.pdf</v>
      </c>
      <c r="D296" s="164" t="s">
        <v>73</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Reglamento</v>
      </c>
      <c r="C297" s="140" t="str">
        <f>IF( ISBLANK('03.Muestra'!$E20),"",'03.Muestra'!$E20)</f>
        <v>https://www.guadalajara.es/recursos/doc/portal/2017/09/19/2017-reglamento-de-participacion-ciudadana76930.pdf</v>
      </c>
      <c r="D297" s="164" t="s">
        <v>73</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Transportes</v>
      </c>
      <c r="C298" s="140" t="str">
        <f>IF( ISBLANK('03.Muestra'!$E21),"",'03.Muestra'!$E21)</f>
        <v>https://www.guadalajara.es/es/informacion/transportes/</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Feder</v>
      </c>
      <c r="C299" s="140" t="str">
        <f>IF( ISBLANK('03.Muestra'!$E22),"",'03.Muestra'!$E22)</f>
        <v>https://www.guadalajara.es/es/feder/</v>
      </c>
      <c r="D299" s="164" t="s">
        <v>61</v>
      </c>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Turismo</v>
      </c>
      <c r="C300" s="140" t="str">
        <f>IF( ISBLANK('03.Muestra'!$E23),"",'03.Muestra'!$E23)</f>
        <v>https://www.guadalajara.es/es/turismo/</v>
      </c>
      <c r="D300" s="164" t="s">
        <v>61</v>
      </c>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Noticias</v>
      </c>
      <c r="C301" s="140" t="str">
        <f>IF( ISBLANK('03.Muestra'!$E24),"",'03.Muestra'!$E24)</f>
        <v>https://www.guadalajara.es/es/informacion/noticias/</v>
      </c>
      <c r="D301" s="164" t="s">
        <v>61</v>
      </c>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Autoliquidaciones</v>
      </c>
      <c r="C302" s="140" t="str">
        <f>IF( ISBLANK('03.Muestra'!$E25),"",'03.Muestra'!$E25)</f>
        <v>https://www.guadalajara.es/es/autoliquidaciones/tasa-por-concesion-de-licencias-urbanisticas.html</v>
      </c>
      <c r="D302" s="164" t="s">
        <v>61</v>
      </c>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Población</v>
      </c>
      <c r="C303" s="140" t="str">
        <f>IF( ISBLANK('03.Muestra'!$E26),"",'03.Muestra'!$E26)</f>
        <v>https://www.guadalajara.es/es/ciudad/poblacion/</v>
      </c>
      <c r="D303" s="164" t="s">
        <v>61</v>
      </c>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Sesiones del Pleno</v>
      </c>
      <c r="C304" s="140" t="str">
        <f>IF( ISBLANK('03.Muestra'!$E27),"",'03.Muestra'!$E27)</f>
        <v>https://sesiones.guadalajara.es/session/sessionDetail/ff8080817989e35f0179a454fa2a0004</v>
      </c>
      <c r="D304" s="164" t="s">
        <v>61</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Ayuntamiento de Guadalajara</v>
      </c>
      <c r="C323" s="140" t="str">
        <f>IF( ISBLANK('03.Muestra'!$E8),"",'03.Muestra'!$E8)</f>
        <v>https://www.guadalajara.es/es/</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Mapa web</v>
      </c>
      <c r="C324" s="140" t="str">
        <f>IF( ISBLANK('03.Muestra'!$E9),"",'03.Muestra'!$E9)</f>
        <v>https://www.guadalajara.es/es/mapa-web/</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2</v>
      </c>
      <c r="I324" s="147">
        <f ca="1">COUNTIF($D323:INDIRECT("$D" &amp;  SUM(ROW()-1,'03.Muestra'!$D$45)-1),I323)</f>
        <v>0</v>
      </c>
      <c r="J324" s="147">
        <f ca="1">COUNTIF($D323:INDIRECT("$D" &amp;  SUM(ROW()-1,'03.Muestra'!$D$45)-1),J323)</f>
        <v>18</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Buzón ciudadano</v>
      </c>
      <c r="C325" s="140" t="str">
        <f>IF( ISBLANK('03.Muestra'!$E10),"",'03.Muestra'!$E10)</f>
        <v>https://www.guadalajara.es/es/ayuntamiento/participacion/buzon-ciudadano/</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Buscador</v>
      </c>
      <c r="C326" s="140" t="str">
        <f>IF( ISBLANK('03.Muestra'!$E11),"",'03.Muestra'!$E11)</f>
        <v>https://www.guadalajara.es/es/buscadorGeneral.do</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Accesibilidad</v>
      </c>
      <c r="C327" s="140" t="str">
        <f>IF( ISBLANK('03.Muestra'!$E12),"",'03.Muestra'!$E12)</f>
        <v>https://www.guadalajara.es/es/accesibilidad/</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Documento legal</v>
      </c>
      <c r="C328" s="140" t="str">
        <f>IF( ISBLANK('03.Muestra'!$E13),"",'03.Muestra'!$E13)</f>
        <v>https://www.guadalajara.es/es/documento-legal/</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Administración</v>
      </c>
      <c r="C329" s="140" t="str">
        <f>IF( ISBLANK('03.Muestra'!$E14),"",'03.Muestra'!$E14)</f>
        <v>https://www.guadalajara.es/es/ayuntamiento/administracion/</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Sede electrónica</v>
      </c>
      <c r="C330" s="140" t="str">
        <f>IF( ISBLANK('03.Muestra'!$E15),"",'03.Muestra'!$E15)</f>
        <v>https://www.guadalajara.es/es/tramites/sede-electronica</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Cita previa</v>
      </c>
      <c r="C331" s="140" t="str">
        <f>IF( ISBLANK('03.Muestra'!$E16),"",'03.Muestra'!$E16)</f>
        <v>https://www.guadalajara.es/es/servicio-de-cita-previa-online.html</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Perfil de contratante</v>
      </c>
      <c r="C332" s="140" t="str">
        <f>IF( ISBLANK('03.Muestra'!$E17),"",'03.Muestra'!$E17)</f>
        <v>https://www.guadalajara.es/es/informacion/perfil-de-contratante/</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Medios de comunicación</v>
      </c>
      <c r="C333" s="140" t="str">
        <f>IF( ISBLANK('03.Muestra'!$E18),"",'03.Muestra'!$E18)</f>
        <v>https://www.guadalajara.es/es/informacion/medios-de-comunicacion/</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Acta</v>
      </c>
      <c r="C334" s="140" t="str">
        <f>IF( ISBLANK('03.Muestra'!$E19),"",'03.Muestra'!$E19)</f>
        <v>https://www.guadalajara.es/recursos/doc/portal/2021/02/05/acta-del-pleno-de-2021-04-30.pdf</v>
      </c>
      <c r="D334" s="164" t="s">
        <v>73</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Reglamento</v>
      </c>
      <c r="C335" s="140" t="str">
        <f>IF( ISBLANK('03.Muestra'!$E20),"",'03.Muestra'!$E20)</f>
        <v>https://www.guadalajara.es/recursos/doc/portal/2017/09/19/2017-reglamento-de-participacion-ciudadana76930.pdf</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Transportes</v>
      </c>
      <c r="C336" s="140" t="str">
        <f>IF( ISBLANK('03.Muestra'!$E21),"",'03.Muestra'!$E21)</f>
        <v>https://www.guadalajara.es/es/informacion/transportes/</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Feder</v>
      </c>
      <c r="C337" s="140" t="str">
        <f>IF( ISBLANK('03.Muestra'!$E22),"",'03.Muestra'!$E22)</f>
        <v>https://www.guadalajara.es/es/feder/</v>
      </c>
      <c r="D337" s="164" t="s">
        <v>61</v>
      </c>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Turismo</v>
      </c>
      <c r="C338" s="140" t="str">
        <f>IF( ISBLANK('03.Muestra'!$E23),"",'03.Muestra'!$E23)</f>
        <v>https://www.guadalajara.es/es/turismo/</v>
      </c>
      <c r="D338" s="164" t="s">
        <v>61</v>
      </c>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Noticias</v>
      </c>
      <c r="C339" s="140" t="str">
        <f>IF( ISBLANK('03.Muestra'!$E24),"",'03.Muestra'!$E24)</f>
        <v>https://www.guadalajara.es/es/informacion/noticias/</v>
      </c>
      <c r="D339" s="164" t="s">
        <v>61</v>
      </c>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Autoliquidaciones</v>
      </c>
      <c r="C340" s="140" t="str">
        <f>IF( ISBLANK('03.Muestra'!$E25),"",'03.Muestra'!$E25)</f>
        <v>https://www.guadalajara.es/es/autoliquidaciones/tasa-por-concesion-de-licencias-urbanisticas.html</v>
      </c>
      <c r="D340" s="164" t="s">
        <v>61</v>
      </c>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Población</v>
      </c>
      <c r="C341" s="140" t="str">
        <f>IF( ISBLANK('03.Muestra'!$E26),"",'03.Muestra'!$E26)</f>
        <v>https://www.guadalajara.es/es/ciudad/poblacion/</v>
      </c>
      <c r="D341" s="164" t="s">
        <v>61</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Sesiones del Pleno</v>
      </c>
      <c r="C342" s="140" t="str">
        <f>IF( ISBLANK('03.Muestra'!$E27),"",'03.Muestra'!$E27)</f>
        <v>https://sesiones.guadalajara.es/session/sessionDetail/ff8080817989e35f0179a454fa2a0004</v>
      </c>
      <c r="D342" s="164" t="s">
        <v>61</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Ayuntamiento de Guadalajara</v>
      </c>
      <c r="C361" s="140" t="str">
        <f>IF( ISBLANK('03.Muestra'!$E8),"",'03.Muestra'!$E8)</f>
        <v>https://www.guadalajara.es/es/</v>
      </c>
      <c r="D361" s="164" t="s">
        <v>61</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Mapa web</v>
      </c>
      <c r="C362" s="140" t="str">
        <f>IF( ISBLANK('03.Muestra'!$E9),"",'03.Muestra'!$E9)</f>
        <v>https://www.guadalajara.es/es/mapa-web/</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2</v>
      </c>
      <c r="I362" s="147">
        <f ca="1">COUNTIF($D361:INDIRECT("$D" &amp;  SUM(ROW()-1,'03.Muestra'!$D$45)-1),I361)</f>
        <v>1</v>
      </c>
      <c r="J362" s="147">
        <f ca="1">COUNTIF($D361:INDIRECT("$D" &amp;  SUM(ROW()-1,'03.Muestra'!$D$45)-1),J361)</f>
        <v>17</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Buzón ciudadano</v>
      </c>
      <c r="C363" s="140" t="str">
        <f>IF( ISBLANK('03.Muestra'!$E10),"",'03.Muestra'!$E10)</f>
        <v>https://www.guadalajara.es/es/ayuntamiento/participacion/buzon-ciudadano/</v>
      </c>
      <c r="D363" s="164" t="s">
        <v>61</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Buscador</v>
      </c>
      <c r="C364" s="140" t="str">
        <f>IF( ISBLANK('03.Muestra'!$E11),"",'03.Muestra'!$E11)</f>
        <v>https://www.guadalajara.es/es/buscadorGeneral.do</v>
      </c>
      <c r="D364" s="164" t="s">
        <v>61</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Accesibilidad</v>
      </c>
      <c r="C365" s="140" t="str">
        <f>IF( ISBLANK('03.Muestra'!$E12),"",'03.Muestra'!$E12)</f>
        <v>https://www.guadalajara.es/es/accesibilidad/</v>
      </c>
      <c r="D365" s="164" t="s">
        <v>61</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Documento legal</v>
      </c>
      <c r="C366" s="140" t="str">
        <f>IF( ISBLANK('03.Muestra'!$E13),"",'03.Muestra'!$E13)</f>
        <v>https://www.guadalajara.es/es/documento-legal/</v>
      </c>
      <c r="D366" s="164"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Administración</v>
      </c>
      <c r="C367" s="140" t="str">
        <f>IF( ISBLANK('03.Muestra'!$E14),"",'03.Muestra'!$E14)</f>
        <v>https://www.guadalajara.es/es/ayuntamiento/administracion/</v>
      </c>
      <c r="D367" s="164"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Sede electrónica</v>
      </c>
      <c r="C368" s="140" t="str">
        <f>IF( ISBLANK('03.Muestra'!$E15),"",'03.Muestra'!$E15)</f>
        <v>https://www.guadalajara.es/es/tramites/sede-electronica</v>
      </c>
      <c r="D368" s="164" t="s">
        <v>61</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Cita previa</v>
      </c>
      <c r="C369" s="140" t="str">
        <f>IF( ISBLANK('03.Muestra'!$E16),"",'03.Muestra'!$E16)</f>
        <v>https://www.guadalajara.es/es/servicio-de-cita-previa-online.html</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Perfil de contratante</v>
      </c>
      <c r="C370" s="140" t="str">
        <f>IF( ISBLANK('03.Muestra'!$E17),"",'03.Muestra'!$E17)</f>
        <v>https://www.guadalajara.es/es/informacion/perfil-de-contratante/</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Medios de comunicación</v>
      </c>
      <c r="C371" s="140" t="str">
        <f>IF( ISBLANK('03.Muestra'!$E18),"",'03.Muestra'!$E18)</f>
        <v>https://www.guadalajara.es/es/informacion/medios-de-comunicacion/</v>
      </c>
      <c r="D371" s="164" t="s">
        <v>61</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Acta</v>
      </c>
      <c r="C372" s="140" t="str">
        <f>IF( ISBLANK('03.Muestra'!$E19),"",'03.Muestra'!$E19)</f>
        <v>https://www.guadalajara.es/recursos/doc/portal/2021/02/05/acta-del-pleno-de-2021-04-30.pdf</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Reglamento</v>
      </c>
      <c r="C373" s="140" t="str">
        <f>IF( ISBLANK('03.Muestra'!$E20),"",'03.Muestra'!$E20)</f>
        <v>https://www.guadalajara.es/recursos/doc/portal/2017/09/19/2017-reglamento-de-participacion-ciudadana76930.pdf</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Transportes</v>
      </c>
      <c r="C374" s="140" t="str">
        <f>IF( ISBLANK('03.Muestra'!$E21),"",'03.Muestra'!$E21)</f>
        <v>https://www.guadalajara.es/es/informacion/transportes/</v>
      </c>
      <c r="D374" s="164" t="s">
        <v>61</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Feder</v>
      </c>
      <c r="C375" s="140" t="str">
        <f>IF( ISBLANK('03.Muestra'!$E22),"",'03.Muestra'!$E22)</f>
        <v>https://www.guadalajara.es/es/feder/</v>
      </c>
      <c r="D375" s="164" t="s">
        <v>61</v>
      </c>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Turismo</v>
      </c>
      <c r="C376" s="140" t="str">
        <f>IF( ISBLANK('03.Muestra'!$E23),"",'03.Muestra'!$E23)</f>
        <v>https://www.guadalajara.es/es/turismo/</v>
      </c>
      <c r="D376" s="164" t="s">
        <v>61</v>
      </c>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Noticias</v>
      </c>
      <c r="C377" s="140" t="str">
        <f>IF( ISBLANK('03.Muestra'!$E24),"",'03.Muestra'!$E24)</f>
        <v>https://www.guadalajara.es/es/informacion/noticias/</v>
      </c>
      <c r="D377" s="164" t="s">
        <v>61</v>
      </c>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Autoliquidaciones</v>
      </c>
      <c r="C378" s="140" t="str">
        <f>IF( ISBLANK('03.Muestra'!$E25),"",'03.Muestra'!$E25)</f>
        <v>https://www.guadalajara.es/es/autoliquidaciones/tasa-por-concesion-de-licencias-urbanisticas.html</v>
      </c>
      <c r="D378" s="164" t="s">
        <v>61</v>
      </c>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Población</v>
      </c>
      <c r="C379" s="140" t="str">
        <f>IF( ISBLANK('03.Muestra'!$E26),"",'03.Muestra'!$E26)</f>
        <v>https://www.guadalajara.es/es/ciudad/poblacion/</v>
      </c>
      <c r="D379" s="164" t="s">
        <v>61</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Sesiones del Pleno</v>
      </c>
      <c r="C380" s="140" t="str">
        <f>IF( ISBLANK('03.Muestra'!$E27),"",'03.Muestra'!$E27)</f>
        <v>https://sesiones.guadalajara.es/session/sessionDetail/ff8080817989e35f0179a454fa2a0004</v>
      </c>
      <c r="D380" s="164" t="s">
        <v>64</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ref="D381:D395" si="19">IF(AND(B381&lt;&gt;"",C381&lt;&gt;""),"N/T","")</f>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Ayuntamiento de Guadalajara</v>
      </c>
      <c r="C399" s="140" t="str">
        <f>IF( ISBLANK('03.Muestra'!$E8),"",'03.Muestra'!$E8)</f>
        <v>https://www.guadalajara.es/es/</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Mapa web</v>
      </c>
      <c r="C400" s="140" t="str">
        <f>IF( ISBLANK('03.Muestra'!$E9),"",'03.Muestra'!$E9)</f>
        <v>https://www.guadalajara.es/es/mapa-web/</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20</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Buzón ciudadano</v>
      </c>
      <c r="C401" s="140" t="str">
        <f>IF( ISBLANK('03.Muestra'!$E10),"",'03.Muestra'!$E10)</f>
        <v>https://www.guadalajara.es/es/ayuntamiento/participacion/buzon-ciudadano/</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Buscador</v>
      </c>
      <c r="C402" s="140" t="str">
        <f>IF( ISBLANK('03.Muestra'!$E11),"",'03.Muestra'!$E11)</f>
        <v>https://www.guadalajara.es/es/buscadorGeneral.do</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Accesibilidad</v>
      </c>
      <c r="C403" s="140" t="str">
        <f>IF( ISBLANK('03.Muestra'!$E12),"",'03.Muestra'!$E12)</f>
        <v>https://www.guadalajara.es/es/accesibilidad/</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Documento legal</v>
      </c>
      <c r="C404" s="140" t="str">
        <f>IF( ISBLANK('03.Muestra'!$E13),"",'03.Muestra'!$E13)</f>
        <v>https://www.guadalajara.es/es/documento-legal/</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Administración</v>
      </c>
      <c r="C405" s="140" t="str">
        <f>IF( ISBLANK('03.Muestra'!$E14),"",'03.Muestra'!$E14)</f>
        <v>https://www.guadalajara.es/es/ayuntamiento/administracion/</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Sede electrónica</v>
      </c>
      <c r="C406" s="140" t="str">
        <f>IF( ISBLANK('03.Muestra'!$E15),"",'03.Muestra'!$E15)</f>
        <v>https://www.guadalajara.es/es/tramites/sede-electronica</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Cita previa</v>
      </c>
      <c r="C407" s="140" t="str">
        <f>IF( ISBLANK('03.Muestra'!$E16),"",'03.Muestra'!$E16)</f>
        <v>https://www.guadalajara.es/es/servicio-de-cita-previa-online.html</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Perfil de contratante</v>
      </c>
      <c r="C408" s="140" t="str">
        <f>IF( ISBLANK('03.Muestra'!$E17),"",'03.Muestra'!$E17)</f>
        <v>https://www.guadalajara.es/es/informacion/perfil-de-contratante/</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Medios de comunicación</v>
      </c>
      <c r="C409" s="140" t="str">
        <f>IF( ISBLANK('03.Muestra'!$E18),"",'03.Muestra'!$E18)</f>
        <v>https://www.guadalajara.es/es/informacion/medios-de-comunicacion/</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Acta</v>
      </c>
      <c r="C410" s="140" t="str">
        <f>IF( ISBLANK('03.Muestra'!$E19),"",'03.Muestra'!$E19)</f>
        <v>https://www.guadalajara.es/recursos/doc/portal/2021/02/05/acta-del-pleno-de-2021-04-30.pdf</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Reglamento</v>
      </c>
      <c r="C411" s="140" t="str">
        <f>IF( ISBLANK('03.Muestra'!$E20),"",'03.Muestra'!$E20)</f>
        <v>https://www.guadalajara.es/recursos/doc/portal/2017/09/19/2017-reglamento-de-participacion-ciudadana76930.pdf</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Transportes</v>
      </c>
      <c r="C412" s="140" t="str">
        <f>IF( ISBLANK('03.Muestra'!$E21),"",'03.Muestra'!$E21)</f>
        <v>https://www.guadalajara.es/es/informacion/transportes/</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Feder</v>
      </c>
      <c r="C413" s="140" t="str">
        <f>IF( ISBLANK('03.Muestra'!$E22),"",'03.Muestra'!$E22)</f>
        <v>https://www.guadalajara.es/es/feder/</v>
      </c>
      <c r="D413" s="164" t="s">
        <v>61</v>
      </c>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Turismo</v>
      </c>
      <c r="C414" s="140" t="str">
        <f>IF( ISBLANK('03.Muestra'!$E23),"",'03.Muestra'!$E23)</f>
        <v>https://www.guadalajara.es/es/turismo/</v>
      </c>
      <c r="D414" s="164" t="s">
        <v>61</v>
      </c>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Noticias</v>
      </c>
      <c r="C415" s="140" t="str">
        <f>IF( ISBLANK('03.Muestra'!$E24),"",'03.Muestra'!$E24)</f>
        <v>https://www.guadalajara.es/es/informacion/noticias/</v>
      </c>
      <c r="D415" s="164" t="s">
        <v>61</v>
      </c>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Autoliquidaciones</v>
      </c>
      <c r="C416" s="140" t="str">
        <f>IF( ISBLANK('03.Muestra'!$E25),"",'03.Muestra'!$E25)</f>
        <v>https://www.guadalajara.es/es/autoliquidaciones/tasa-por-concesion-de-licencias-urbanisticas.html</v>
      </c>
      <c r="D416" s="164" t="s">
        <v>61</v>
      </c>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Población</v>
      </c>
      <c r="C417" s="140" t="str">
        <f>IF( ISBLANK('03.Muestra'!$E26),"",'03.Muestra'!$E26)</f>
        <v>https://www.guadalajara.es/es/ciudad/poblacion/</v>
      </c>
      <c r="D417" s="164" t="s">
        <v>61</v>
      </c>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Sesiones del Pleno</v>
      </c>
      <c r="C418" s="140" t="str">
        <f>IF( ISBLANK('03.Muestra'!$E27),"",'03.Muestra'!$E27)</f>
        <v>https://sesiones.guadalajara.es/session/sessionDetail/ff8080817989e35f0179a454fa2a0004</v>
      </c>
      <c r="D418" s="164" t="s">
        <v>61</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
      </c>
      <c r="C419" s="140" t="str">
        <f>IF( ISBLANK('03.Muestra'!$E28),"",'03.Muestra'!$E28)</f>
        <v/>
      </c>
      <c r="D419" s="164" t="str">
        <f t="shared" ref="D419:D433" si="21">IF(AND(B419&lt;&gt;"",C419&lt;&gt;""),"N/T","")</f>
        <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Ayuntamiento de Guadalajara</v>
      </c>
      <c r="C437" s="140" t="str">
        <f>IF( ISBLANK('03.Muestra'!$E8),"",'03.Muestra'!$E8)</f>
        <v>https://www.guadalajara.es/es/</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Mapa web</v>
      </c>
      <c r="C438" s="140" t="str">
        <f>IF( ISBLANK('03.Muestra'!$E9),"",'03.Muestra'!$E9)</f>
        <v>https://www.guadalajara.es/es/mapa-web/</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2</v>
      </c>
      <c r="I438" s="147">
        <f ca="1">COUNTIF($D437:INDIRECT("$D" &amp;  SUM(ROW()-1,'03.Muestra'!$D$45)-1),I437)</f>
        <v>0</v>
      </c>
      <c r="J438" s="147">
        <f ca="1">COUNTIF($D437:INDIRECT("$D" &amp;  SUM(ROW()-1,'03.Muestra'!$D$45)-1),J437)</f>
        <v>18</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Buzón ciudadano</v>
      </c>
      <c r="C439" s="140" t="str">
        <f>IF( ISBLANK('03.Muestra'!$E10),"",'03.Muestra'!$E10)</f>
        <v>https://www.guadalajara.es/es/ayuntamiento/participacion/buzon-ciudadano/</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Buscador</v>
      </c>
      <c r="C440" s="140" t="str">
        <f>IF( ISBLANK('03.Muestra'!$E11),"",'03.Muestra'!$E11)</f>
        <v>https://www.guadalajara.es/es/buscadorGeneral.do</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Accesibilidad</v>
      </c>
      <c r="C441" s="140" t="str">
        <f>IF( ISBLANK('03.Muestra'!$E12),"",'03.Muestra'!$E12)</f>
        <v>https://www.guadalajara.es/es/accesibilidad/</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Documento legal</v>
      </c>
      <c r="C442" s="140" t="str">
        <f>IF( ISBLANK('03.Muestra'!$E13),"",'03.Muestra'!$E13)</f>
        <v>https://www.guadalajara.es/es/documento-legal/</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Administración</v>
      </c>
      <c r="C443" s="140" t="str">
        <f>IF( ISBLANK('03.Muestra'!$E14),"",'03.Muestra'!$E14)</f>
        <v>https://www.guadalajara.es/es/ayuntamiento/administracion/</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Sede electrónica</v>
      </c>
      <c r="C444" s="140" t="str">
        <f>IF( ISBLANK('03.Muestra'!$E15),"",'03.Muestra'!$E15)</f>
        <v>https://www.guadalajara.es/es/tramites/sede-electronica</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Cita previa</v>
      </c>
      <c r="C445" s="140" t="str">
        <f>IF( ISBLANK('03.Muestra'!$E16),"",'03.Muestra'!$E16)</f>
        <v>https://www.guadalajara.es/es/servicio-de-cita-previa-online.html</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Perfil de contratante</v>
      </c>
      <c r="C446" s="140" t="str">
        <f>IF( ISBLANK('03.Muestra'!$E17),"",'03.Muestra'!$E17)</f>
        <v>https://www.guadalajara.es/es/informacion/perfil-de-contratante/</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Medios de comunicación</v>
      </c>
      <c r="C447" s="140" t="str">
        <f>IF( ISBLANK('03.Muestra'!$E18),"",'03.Muestra'!$E18)</f>
        <v>https://www.guadalajara.es/es/informacion/medios-de-comunicacion/</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Acta</v>
      </c>
      <c r="C448" s="140" t="str">
        <f>IF( ISBLANK('03.Muestra'!$E19),"",'03.Muestra'!$E19)</f>
        <v>https://www.guadalajara.es/recursos/doc/portal/2021/02/05/acta-del-pleno-de-2021-04-30.pdf</v>
      </c>
      <c r="D448" s="164" t="s">
        <v>73</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Reglamento</v>
      </c>
      <c r="C449" s="140" t="str">
        <f>IF( ISBLANK('03.Muestra'!$E20),"",'03.Muestra'!$E20)</f>
        <v>https://www.guadalajara.es/recursos/doc/portal/2017/09/19/2017-reglamento-de-participacion-ciudadana76930.pdf</v>
      </c>
      <c r="D449" s="164" t="s">
        <v>73</v>
      </c>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Transportes</v>
      </c>
      <c r="C450" s="140" t="str">
        <f>IF( ISBLANK('03.Muestra'!$E21),"",'03.Muestra'!$E21)</f>
        <v>https://www.guadalajara.es/es/informacion/transportes/</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Feder</v>
      </c>
      <c r="C451" s="140" t="str">
        <f>IF( ISBLANK('03.Muestra'!$E22),"",'03.Muestra'!$E22)</f>
        <v>https://www.guadalajara.es/es/feder/</v>
      </c>
      <c r="D451" s="164" t="s">
        <v>61</v>
      </c>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Turismo</v>
      </c>
      <c r="C452" s="140" t="str">
        <f>IF( ISBLANK('03.Muestra'!$E23),"",'03.Muestra'!$E23)</f>
        <v>https://www.guadalajara.es/es/turismo/</v>
      </c>
      <c r="D452" s="164" t="s">
        <v>61</v>
      </c>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Noticias</v>
      </c>
      <c r="C453" s="140" t="str">
        <f>IF( ISBLANK('03.Muestra'!$E24),"",'03.Muestra'!$E24)</f>
        <v>https://www.guadalajara.es/es/informacion/noticias/</v>
      </c>
      <c r="D453" s="164" t="s">
        <v>61</v>
      </c>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Autoliquidaciones</v>
      </c>
      <c r="C454" s="140" t="str">
        <f>IF( ISBLANK('03.Muestra'!$E25),"",'03.Muestra'!$E25)</f>
        <v>https://www.guadalajara.es/es/autoliquidaciones/tasa-por-concesion-de-licencias-urbanisticas.html</v>
      </c>
      <c r="D454" s="164" t="s">
        <v>61</v>
      </c>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Población</v>
      </c>
      <c r="C455" s="140" t="str">
        <f>IF( ISBLANK('03.Muestra'!$E26),"",'03.Muestra'!$E26)</f>
        <v>https://www.guadalajara.es/es/ciudad/poblacion/</v>
      </c>
      <c r="D455" s="164" t="s">
        <v>61</v>
      </c>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Sesiones del Pleno</v>
      </c>
      <c r="C456" s="140" t="str">
        <f>IF( ISBLANK('03.Muestra'!$E27),"",'03.Muestra'!$E27)</f>
        <v>https://sesiones.guadalajara.es/session/sessionDetail/ff8080817989e35f0179a454fa2a0004</v>
      </c>
      <c r="D456" s="164" t="s">
        <v>61</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
      </c>
      <c r="C457" s="140" t="str">
        <f>IF( ISBLANK('03.Muestra'!$E28),"",'03.Muestra'!$E28)</f>
        <v/>
      </c>
      <c r="D457" s="164" t="str">
        <f t="shared" ref="D457:D471" si="23">IF(AND(B457&lt;&gt;"",C457&lt;&gt;""),"N/T","")</f>
        <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Ayuntamiento de Guadalajara</v>
      </c>
      <c r="C475" s="140" t="str">
        <f>IF( ISBLANK('03.Muestra'!$E8),"",'03.Muestra'!$E8)</f>
        <v>https://www.guadalajara.es/es/</v>
      </c>
      <c r="D475" s="164" t="s">
        <v>64</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Mapa web</v>
      </c>
      <c r="C476" s="140" t="str">
        <f>IF( ISBLANK('03.Muestra'!$E9),"",'03.Muestra'!$E9)</f>
        <v>https://www.guadalajara.es/es/mapa-web/</v>
      </c>
      <c r="D476" s="164" t="s">
        <v>64</v>
      </c>
      <c r="E476" s="133" t="str">
        <f t="shared" si="24"/>
        <v/>
      </c>
      <c r="F476" s="147">
        <f ca="1">COUNTIF($D475:INDIRECT("$D" &amp;  SUM(ROW()-1,'03.Muestra'!$D$45)-1),F475)</f>
        <v>0</v>
      </c>
      <c r="G476" s="147">
        <f ca="1">COUNTIF($D475:INDIRECT("$D" &amp;  SUM(ROW()-1,'03.Muestra'!$D$45)-1),G475)</f>
        <v>0</v>
      </c>
      <c r="H476" s="147">
        <f ca="1">COUNTIF($D475:INDIRECT("$D" &amp;  SUM(ROW()-1,'03.Muestra'!$D$45)-1),H475)</f>
        <v>2</v>
      </c>
      <c r="I476" s="147">
        <f ca="1">COUNTIF($D475:INDIRECT("$D" &amp;  SUM(ROW()-1,'03.Muestra'!$D$45)-1),I475)</f>
        <v>18</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Buzón ciudadano</v>
      </c>
      <c r="C477" s="140" t="str">
        <f>IF( ISBLANK('03.Muestra'!$E10),"",'03.Muestra'!$E10)</f>
        <v>https://www.guadalajara.es/es/ayuntamiento/participacion/buzon-ciudadano/</v>
      </c>
      <c r="D477" s="164" t="s">
        <v>64</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Buscador</v>
      </c>
      <c r="C478" s="140" t="str">
        <f>IF( ISBLANK('03.Muestra'!$E11),"",'03.Muestra'!$E11)</f>
        <v>https://www.guadalajara.es/es/buscadorGeneral.do</v>
      </c>
      <c r="D478" s="164" t="s">
        <v>64</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Accesibilidad</v>
      </c>
      <c r="C479" s="140" t="str">
        <f>IF( ISBLANK('03.Muestra'!$E12),"",'03.Muestra'!$E12)</f>
        <v>https://www.guadalajara.es/es/accesibilidad/</v>
      </c>
      <c r="D479" s="164" t="s">
        <v>64</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Documento legal</v>
      </c>
      <c r="C480" s="140" t="str">
        <f>IF( ISBLANK('03.Muestra'!$E13),"",'03.Muestra'!$E13)</f>
        <v>https://www.guadalajara.es/es/documento-legal/</v>
      </c>
      <c r="D480" s="164" t="s">
        <v>64</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Administración</v>
      </c>
      <c r="C481" s="140" t="str">
        <f>IF( ISBLANK('03.Muestra'!$E14),"",'03.Muestra'!$E14)</f>
        <v>https://www.guadalajara.es/es/ayuntamiento/administracion/</v>
      </c>
      <c r="D481" s="164" t="s">
        <v>64</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Sede electrónica</v>
      </c>
      <c r="C482" s="140" t="str">
        <f>IF( ISBLANK('03.Muestra'!$E15),"",'03.Muestra'!$E15)</f>
        <v>https://www.guadalajara.es/es/tramites/sede-electronica</v>
      </c>
      <c r="D482" s="164" t="s">
        <v>64</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Cita previa</v>
      </c>
      <c r="C483" s="140" t="str">
        <f>IF( ISBLANK('03.Muestra'!$E16),"",'03.Muestra'!$E16)</f>
        <v>https://www.guadalajara.es/es/servicio-de-cita-previa-online.html</v>
      </c>
      <c r="D483" s="164" t="s">
        <v>64</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Perfil de contratante</v>
      </c>
      <c r="C484" s="140" t="str">
        <f>IF( ISBLANK('03.Muestra'!$E17),"",'03.Muestra'!$E17)</f>
        <v>https://www.guadalajara.es/es/informacion/perfil-de-contratante/</v>
      </c>
      <c r="D484" s="164" t="s">
        <v>64</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Medios de comunicación</v>
      </c>
      <c r="C485" s="140" t="str">
        <f>IF( ISBLANK('03.Muestra'!$E18),"",'03.Muestra'!$E18)</f>
        <v>https://www.guadalajara.es/es/informacion/medios-de-comunicacion/</v>
      </c>
      <c r="D485" s="164" t="s">
        <v>64</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Acta</v>
      </c>
      <c r="C486" s="140" t="str">
        <f>IF( ISBLANK('03.Muestra'!$E19),"",'03.Muestra'!$E19)</f>
        <v>https://www.guadalajara.es/recursos/doc/portal/2021/02/05/acta-del-pleno-de-2021-04-30.pdf</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Reglamento</v>
      </c>
      <c r="C487" s="140" t="str">
        <f>IF( ISBLANK('03.Muestra'!$E20),"",'03.Muestra'!$E20)</f>
        <v>https://www.guadalajara.es/recursos/doc/portal/2017/09/19/2017-reglamento-de-participacion-ciudadana76930.pdf</v>
      </c>
      <c r="D487" s="164" t="s">
        <v>73</v>
      </c>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Transportes</v>
      </c>
      <c r="C488" s="140" t="str">
        <f>IF( ISBLANK('03.Muestra'!$E21),"",'03.Muestra'!$E21)</f>
        <v>https://www.guadalajara.es/es/informacion/transportes/</v>
      </c>
      <c r="D488" s="164" t="s">
        <v>64</v>
      </c>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Feder</v>
      </c>
      <c r="C489" s="140" t="str">
        <f>IF( ISBLANK('03.Muestra'!$E22),"",'03.Muestra'!$E22)</f>
        <v>https://www.guadalajara.es/es/feder/</v>
      </c>
      <c r="D489" s="164" t="s">
        <v>64</v>
      </c>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Turismo</v>
      </c>
      <c r="C490" s="140" t="str">
        <f>IF( ISBLANK('03.Muestra'!$E23),"",'03.Muestra'!$E23)</f>
        <v>https://www.guadalajara.es/es/turismo/</v>
      </c>
      <c r="D490" s="164" t="s">
        <v>64</v>
      </c>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Noticias</v>
      </c>
      <c r="C491" s="140" t="str">
        <f>IF( ISBLANK('03.Muestra'!$E24),"",'03.Muestra'!$E24)</f>
        <v>https://www.guadalajara.es/es/informacion/noticias/</v>
      </c>
      <c r="D491" s="164" t="s">
        <v>64</v>
      </c>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Autoliquidaciones</v>
      </c>
      <c r="C492" s="140" t="str">
        <f>IF( ISBLANK('03.Muestra'!$E25),"",'03.Muestra'!$E25)</f>
        <v>https://www.guadalajara.es/es/autoliquidaciones/tasa-por-concesion-de-licencias-urbanisticas.html</v>
      </c>
      <c r="D492" s="164" t="s">
        <v>64</v>
      </c>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Población</v>
      </c>
      <c r="C493" s="140" t="str">
        <f>IF( ISBLANK('03.Muestra'!$E26),"",'03.Muestra'!$E26)</f>
        <v>https://www.guadalajara.es/es/ciudad/poblacion/</v>
      </c>
      <c r="D493" s="164" t="s">
        <v>64</v>
      </c>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Sesiones del Pleno</v>
      </c>
      <c r="C494" s="140" t="str">
        <f>IF( ISBLANK('03.Muestra'!$E27),"",'03.Muestra'!$E27)</f>
        <v>https://sesiones.guadalajara.es/session/sessionDetail/ff8080817989e35f0179a454fa2a0004</v>
      </c>
      <c r="D494" s="164" t="s">
        <v>64</v>
      </c>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Ayuntamiento de Guadalajara</v>
      </c>
      <c r="C513" s="140" t="str">
        <f>IF( ISBLANK('03.Muestra'!$E8),"",'03.Muestra'!$E8)</f>
        <v>https://www.guadalajara.es/es/</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Mapa web</v>
      </c>
      <c r="C514" s="140" t="str">
        <f>IF( ISBLANK('03.Muestra'!$E9),"",'03.Muestra'!$E9)</f>
        <v>https://www.guadalajara.es/es/mapa-web/</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20</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Buzón ciudadano</v>
      </c>
      <c r="C515" s="140" t="str">
        <f>IF( ISBLANK('03.Muestra'!$E10),"",'03.Muestra'!$E10)</f>
        <v>https://www.guadalajara.es/es/ayuntamiento/participacion/buzon-ciudadano/</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Buscador</v>
      </c>
      <c r="C516" s="140" t="str">
        <f>IF( ISBLANK('03.Muestra'!$E11),"",'03.Muestra'!$E11)</f>
        <v>https://www.guadalajara.es/es/buscadorGeneral.do</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Accesibilidad</v>
      </c>
      <c r="C517" s="140" t="str">
        <f>IF( ISBLANK('03.Muestra'!$E12),"",'03.Muestra'!$E12)</f>
        <v>https://www.guadalajara.es/es/accesibilidad/</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Documento legal</v>
      </c>
      <c r="C518" s="140" t="str">
        <f>IF( ISBLANK('03.Muestra'!$E13),"",'03.Muestra'!$E13)</f>
        <v>https://www.guadalajara.es/es/documento-legal/</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Administración</v>
      </c>
      <c r="C519" s="140" t="str">
        <f>IF( ISBLANK('03.Muestra'!$E14),"",'03.Muestra'!$E14)</f>
        <v>https://www.guadalajara.es/es/ayuntamiento/administracion/</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Sede electrónica</v>
      </c>
      <c r="C520" s="140" t="str">
        <f>IF( ISBLANK('03.Muestra'!$E15),"",'03.Muestra'!$E15)</f>
        <v>https://www.guadalajara.es/es/tramites/sede-electronica</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Cita previa</v>
      </c>
      <c r="C521" s="140" t="str">
        <f>IF( ISBLANK('03.Muestra'!$E16),"",'03.Muestra'!$E16)</f>
        <v>https://www.guadalajara.es/es/servicio-de-cita-previa-online.html</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Perfil de contratante</v>
      </c>
      <c r="C522" s="140" t="str">
        <f>IF( ISBLANK('03.Muestra'!$E17),"",'03.Muestra'!$E17)</f>
        <v>https://www.guadalajara.es/es/informacion/perfil-de-contratante/</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Medios de comunicación</v>
      </c>
      <c r="C523" s="140" t="str">
        <f>IF( ISBLANK('03.Muestra'!$E18),"",'03.Muestra'!$E18)</f>
        <v>https://www.guadalajara.es/es/informacion/medios-de-comunicacion/</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Acta</v>
      </c>
      <c r="C524" s="140" t="str">
        <f>IF( ISBLANK('03.Muestra'!$E19),"",'03.Muestra'!$E19)</f>
        <v>https://www.guadalajara.es/recursos/doc/portal/2021/02/05/acta-del-pleno-de-2021-04-30.pdf</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Reglamento</v>
      </c>
      <c r="C525" s="140" t="str">
        <f>IF( ISBLANK('03.Muestra'!$E20),"",'03.Muestra'!$E20)</f>
        <v>https://www.guadalajara.es/recursos/doc/portal/2017/09/19/2017-reglamento-de-participacion-ciudadana76930.pdf</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Transportes</v>
      </c>
      <c r="C526" s="140" t="str">
        <f>IF( ISBLANK('03.Muestra'!$E21),"",'03.Muestra'!$E21)</f>
        <v>https://www.guadalajara.es/es/informacion/transportes/</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Feder</v>
      </c>
      <c r="C527" s="140" t="str">
        <f>IF( ISBLANK('03.Muestra'!$E22),"",'03.Muestra'!$E22)</f>
        <v>https://www.guadalajara.es/es/feder/</v>
      </c>
      <c r="D527" s="164" t="s">
        <v>73</v>
      </c>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Turismo</v>
      </c>
      <c r="C528" s="140" t="str">
        <f>IF( ISBLANK('03.Muestra'!$E23),"",'03.Muestra'!$E23)</f>
        <v>https://www.guadalajara.es/es/turismo/</v>
      </c>
      <c r="D528" s="164" t="s">
        <v>73</v>
      </c>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Noticias</v>
      </c>
      <c r="C529" s="140" t="str">
        <f>IF( ISBLANK('03.Muestra'!$E24),"",'03.Muestra'!$E24)</f>
        <v>https://www.guadalajara.es/es/informacion/noticias/</v>
      </c>
      <c r="D529" s="164" t="s">
        <v>73</v>
      </c>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Autoliquidaciones</v>
      </c>
      <c r="C530" s="140" t="str">
        <f>IF( ISBLANK('03.Muestra'!$E25),"",'03.Muestra'!$E25)</f>
        <v>https://www.guadalajara.es/es/autoliquidaciones/tasa-por-concesion-de-licencias-urbanisticas.html</v>
      </c>
      <c r="D530" s="164" t="s">
        <v>73</v>
      </c>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Población</v>
      </c>
      <c r="C531" s="140" t="str">
        <f>IF( ISBLANK('03.Muestra'!$E26),"",'03.Muestra'!$E26)</f>
        <v>https://www.guadalajara.es/es/ciudad/poblacion/</v>
      </c>
      <c r="D531" s="164" t="s">
        <v>73</v>
      </c>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Sesiones del Pleno</v>
      </c>
      <c r="C532" s="140" t="str">
        <f>IF( ISBLANK('03.Muestra'!$E27),"",'03.Muestra'!$E27)</f>
        <v>https://sesiones.guadalajara.es/session/sessionDetail/ff8080817989e35f0179a454fa2a0004</v>
      </c>
      <c r="D532" s="164" t="s">
        <v>73</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
      </c>
      <c r="C533" s="140" t="str">
        <f>IF( ISBLANK('03.Muestra'!$E28),"",'03.Muestra'!$E28)</f>
        <v/>
      </c>
      <c r="D533" s="164" t="str">
        <f t="shared" ref="D533:D547" si="27">IF(AND(B533&lt;&gt;"",C533&lt;&gt;""),"N/T","")</f>
        <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Ayuntamiento de Guadalajara</v>
      </c>
      <c r="C551" s="140" t="str">
        <f>IF( ISBLANK('03.Muestra'!$E8),"",'03.Muestra'!$E8)</f>
        <v>https://www.guadalajara.es/es/</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Mapa web</v>
      </c>
      <c r="C552" s="140" t="str">
        <f>IF( ISBLANK('03.Muestra'!$E9),"",'03.Muestra'!$E9)</f>
        <v>https://www.guadalajara.es/es/mapa-web/</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20</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Buzón ciudadano</v>
      </c>
      <c r="C553" s="140" t="str">
        <f>IF( ISBLANK('03.Muestra'!$E10),"",'03.Muestra'!$E10)</f>
        <v>https://www.guadalajara.es/es/ayuntamiento/participacion/buzon-ciudadano/</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Buscador</v>
      </c>
      <c r="C554" s="140" t="str">
        <f>IF( ISBLANK('03.Muestra'!$E11),"",'03.Muestra'!$E11)</f>
        <v>https://www.guadalajara.es/es/buscadorGeneral.do</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Accesibilidad</v>
      </c>
      <c r="C555" s="140" t="str">
        <f>IF( ISBLANK('03.Muestra'!$E12),"",'03.Muestra'!$E12)</f>
        <v>https://www.guadalajara.es/es/accesibilidad/</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Documento legal</v>
      </c>
      <c r="C556" s="140" t="str">
        <f>IF( ISBLANK('03.Muestra'!$E13),"",'03.Muestra'!$E13)</f>
        <v>https://www.guadalajara.es/es/documento-legal/</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Administración</v>
      </c>
      <c r="C557" s="140" t="str">
        <f>IF( ISBLANK('03.Muestra'!$E14),"",'03.Muestra'!$E14)</f>
        <v>https://www.guadalajara.es/es/ayuntamiento/administracion/</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Sede electrónica</v>
      </c>
      <c r="C558" s="140" t="str">
        <f>IF( ISBLANK('03.Muestra'!$E15),"",'03.Muestra'!$E15)</f>
        <v>https://www.guadalajara.es/es/tramites/sede-electronica</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Cita previa</v>
      </c>
      <c r="C559" s="140" t="str">
        <f>IF( ISBLANK('03.Muestra'!$E16),"",'03.Muestra'!$E16)</f>
        <v>https://www.guadalajara.es/es/servicio-de-cita-previa-online.html</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Perfil de contratante</v>
      </c>
      <c r="C560" s="140" t="str">
        <f>IF( ISBLANK('03.Muestra'!$E17),"",'03.Muestra'!$E17)</f>
        <v>https://www.guadalajara.es/es/informacion/perfil-de-contratante/</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Medios de comunicación</v>
      </c>
      <c r="C561" s="140" t="str">
        <f>IF( ISBLANK('03.Muestra'!$E18),"",'03.Muestra'!$E18)</f>
        <v>https://www.guadalajara.es/es/informacion/medios-de-comunicacion/</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Acta</v>
      </c>
      <c r="C562" s="140" t="str">
        <f>IF( ISBLANK('03.Muestra'!$E19),"",'03.Muestra'!$E19)</f>
        <v>https://www.guadalajara.es/recursos/doc/portal/2021/02/05/acta-del-pleno-de-2021-04-30.pdf</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Reglamento</v>
      </c>
      <c r="C563" s="140" t="str">
        <f>IF( ISBLANK('03.Muestra'!$E20),"",'03.Muestra'!$E20)</f>
        <v>https://www.guadalajara.es/recursos/doc/portal/2017/09/19/2017-reglamento-de-participacion-ciudadana76930.pdf</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Transportes</v>
      </c>
      <c r="C564" s="140" t="str">
        <f>IF( ISBLANK('03.Muestra'!$E21),"",'03.Muestra'!$E21)</f>
        <v>https://www.guadalajara.es/es/informacion/transportes/</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Feder</v>
      </c>
      <c r="C565" s="140" t="str">
        <f>IF( ISBLANK('03.Muestra'!$E22),"",'03.Muestra'!$E22)</f>
        <v>https://www.guadalajara.es/es/feder/</v>
      </c>
      <c r="D565" s="164" t="s">
        <v>73</v>
      </c>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Turismo</v>
      </c>
      <c r="C566" s="140" t="str">
        <f>IF( ISBLANK('03.Muestra'!$E23),"",'03.Muestra'!$E23)</f>
        <v>https://www.guadalajara.es/es/turismo/</v>
      </c>
      <c r="D566" s="164" t="s">
        <v>73</v>
      </c>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Noticias</v>
      </c>
      <c r="C567" s="140" t="str">
        <f>IF( ISBLANK('03.Muestra'!$E24),"",'03.Muestra'!$E24)</f>
        <v>https://www.guadalajara.es/es/informacion/noticias/</v>
      </c>
      <c r="D567" s="164" t="s">
        <v>73</v>
      </c>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Autoliquidaciones</v>
      </c>
      <c r="C568" s="140" t="str">
        <f>IF( ISBLANK('03.Muestra'!$E25),"",'03.Muestra'!$E25)</f>
        <v>https://www.guadalajara.es/es/autoliquidaciones/tasa-por-concesion-de-licencias-urbanisticas.html</v>
      </c>
      <c r="D568" s="164" t="s">
        <v>73</v>
      </c>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Población</v>
      </c>
      <c r="C569" s="140" t="str">
        <f>IF( ISBLANK('03.Muestra'!$E26),"",'03.Muestra'!$E26)</f>
        <v>https://www.guadalajara.es/es/ciudad/poblacion/</v>
      </c>
      <c r="D569" s="164" t="s">
        <v>73</v>
      </c>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Sesiones del Pleno</v>
      </c>
      <c r="C570" s="140" t="str">
        <f>IF( ISBLANK('03.Muestra'!$E27),"",'03.Muestra'!$E27)</f>
        <v>https://sesiones.guadalajara.es/session/sessionDetail/ff8080817989e35f0179a454fa2a0004</v>
      </c>
      <c r="D570" s="164" t="s">
        <v>73</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Ayuntamiento de Guadalajara</v>
      </c>
      <c r="C589" s="140" t="str">
        <f>IF( ISBLANK('03.Muestra'!$C8),"",'03.Muestra'!$E8)</f>
        <v>https://www.guadalajara.es/es/</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Mapa web</v>
      </c>
      <c r="C590" s="140" t="str">
        <f>IF( ISBLANK('03.Muestra'!$C9),"",'03.Muestra'!$E9)</f>
        <v>https://www.guadalajara.es/es/mapa-web/</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5</v>
      </c>
      <c r="I590" s="147">
        <f ca="1">COUNTIF($D589:INDIRECT("$D" &amp;  SUM(ROW()-1,'03.Muestra'!$D$45)-1),I589)</f>
        <v>2</v>
      </c>
      <c r="J590" s="147">
        <f ca="1">COUNTIF($D589:INDIRECT("$D" &amp;  SUM(ROW()-1,'03.Muestra'!$D$45)-1),J589)</f>
        <v>13</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Buzón ciudadano</v>
      </c>
      <c r="C591" s="140" t="str">
        <f>IF( ISBLANK('03.Muestra'!$C10),"",'03.Muestra'!$E10)</f>
        <v>https://www.guadalajara.es/es/ayuntamiento/participacion/buzon-ciudadano/</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Buscador</v>
      </c>
      <c r="C592" s="140" t="str">
        <f>IF( ISBLANK('03.Muestra'!$C11),"",'03.Muestra'!$E11)</f>
        <v>https://www.guadalajara.es/es/buscadorGeneral.do</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Accesibilidad</v>
      </c>
      <c r="C593" s="140" t="str">
        <f>IF( ISBLANK('03.Muestra'!$C12),"",'03.Muestra'!$E12)</f>
        <v>https://www.guadalajara.es/es/accesibilidad/</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Documento legal</v>
      </c>
      <c r="C594" s="140" t="str">
        <f>IF( ISBLANK('03.Muestra'!$C13),"",'03.Muestra'!$E13)</f>
        <v>https://www.guadalajara.es/es/documento-legal/</v>
      </c>
      <c r="D594" s="164" t="s">
        <v>73</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Administración</v>
      </c>
      <c r="C595" s="140" t="str">
        <f>IF( ISBLANK('03.Muestra'!$C14),"",'03.Muestra'!$E14)</f>
        <v>https://www.guadalajara.es/es/ayuntamiento/administracion/</v>
      </c>
      <c r="D595" s="164" t="s">
        <v>73</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Sede electrónica</v>
      </c>
      <c r="C596" s="140" t="str">
        <f>IF( ISBLANK('03.Muestra'!$C15),"",'03.Muestra'!$E15)</f>
        <v>https://www.guadalajara.es/es/tramites/sede-electronica</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Cita previa</v>
      </c>
      <c r="C597" s="140" t="str">
        <f>IF( ISBLANK('03.Muestra'!$C16),"",'03.Muestra'!$E16)</f>
        <v>https://www.guadalajara.es/es/servicio-de-cita-previa-online.html</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Perfil de contratante</v>
      </c>
      <c r="C598" s="140" t="str">
        <f>IF( ISBLANK('03.Muestra'!$C17),"",'03.Muestra'!$E17)</f>
        <v>https://www.guadalajara.es/es/informacion/perfil-de-contratante/</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Medios de comunicación</v>
      </c>
      <c r="C599" s="140" t="str">
        <f>IF( ISBLANK('03.Muestra'!$C18),"",'03.Muestra'!$E18)</f>
        <v>https://www.guadalajara.es/es/informacion/medios-de-comunicacion/</v>
      </c>
      <c r="D599" s="164" t="s">
        <v>73</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Acta</v>
      </c>
      <c r="C600" s="140" t="str">
        <f>IF( ISBLANK('03.Muestra'!$C19),"",'03.Muestra'!$E19)</f>
        <v>https://www.guadalajara.es/recursos/doc/portal/2021/02/05/acta-del-pleno-de-2021-04-30.pdf</v>
      </c>
      <c r="D600" s="164" t="s">
        <v>73</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Reglamento</v>
      </c>
      <c r="C601" s="140" t="str">
        <f>IF( ISBLANK('03.Muestra'!$C20),"",'03.Muestra'!$E20)</f>
        <v>https://www.guadalajara.es/recursos/doc/portal/2017/09/19/2017-reglamento-de-participacion-ciudadana76930.pdf</v>
      </c>
      <c r="D601" s="164" t="s">
        <v>73</v>
      </c>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Transportes</v>
      </c>
      <c r="C602" s="140" t="str">
        <f>IF( ISBLANK('03.Muestra'!$C21),"",'03.Muestra'!$E21)</f>
        <v>https://www.guadalajara.es/es/informacion/transportes/</v>
      </c>
      <c r="D602" s="164"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Feder</v>
      </c>
      <c r="C603" s="140" t="str">
        <f>IF( ISBLANK('03.Muestra'!$C22),"",'03.Muestra'!$E22)</f>
        <v>https://www.guadalajara.es/es/feder/</v>
      </c>
      <c r="D603" s="164" t="s">
        <v>61</v>
      </c>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Turismo</v>
      </c>
      <c r="C604" s="140" t="str">
        <f>IF( ISBLANK('03.Muestra'!$C23),"",'03.Muestra'!$E23)</f>
        <v>https://www.guadalajara.es/es/turismo/</v>
      </c>
      <c r="D604" s="164" t="s">
        <v>64</v>
      </c>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Noticias</v>
      </c>
      <c r="C605" s="140" t="str">
        <f>IF( ISBLANK('03.Muestra'!$C24),"",'03.Muestra'!$E24)</f>
        <v>https://www.guadalajara.es/es/informacion/noticias/</v>
      </c>
      <c r="D605" s="164" t="s">
        <v>61</v>
      </c>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Autoliquidaciones</v>
      </c>
      <c r="C606" s="140" t="str">
        <f>IF( ISBLANK('03.Muestra'!$C25),"",'03.Muestra'!$E25)</f>
        <v>https://www.guadalajara.es/es/autoliquidaciones/tasa-por-concesion-de-licencias-urbanisticas.html</v>
      </c>
      <c r="D606" s="164" t="s">
        <v>61</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Población</v>
      </c>
      <c r="C607" s="140" t="str">
        <f>IF( ISBLANK('03.Muestra'!$C26),"",'03.Muestra'!$E26)</f>
        <v>https://www.guadalajara.es/es/ciudad/poblacion/</v>
      </c>
      <c r="D607" s="164" t="s">
        <v>61</v>
      </c>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Sesiones del Pleno</v>
      </c>
      <c r="C608" s="140" t="str">
        <f>IF( ISBLANK('03.Muestra'!$C27),"",'03.Muestra'!$E27)</f>
        <v>https://sesiones.guadalajara.es/session/sessionDetail/ff8080817989e35f0179a454fa2a0004</v>
      </c>
      <c r="D608" s="164" t="s">
        <v>64</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
      </c>
      <c r="C609" s="140" t="str">
        <f>IF( ISBLANK('03.Muestra'!$C28),"",'03.Muestra'!$E28)</f>
        <v/>
      </c>
      <c r="D609" s="164" t="str">
        <f t="shared" ref="D609:D623" si="31">IF(AND(B609&lt;&gt;"",C609&lt;&gt;""),"N/T","")</f>
        <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si="31"/>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Ayuntamiento de Guadalajara</v>
      </c>
      <c r="C627" s="140" t="str">
        <f>IF( ISBLANK('03.Muestra'!$E8),"",'03.Muestra'!$E8)</f>
        <v>https://www.guadalajara.es/es/</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Mapa web</v>
      </c>
      <c r="C628" s="140" t="str">
        <f>IF( ISBLANK('03.Muestra'!$E9),"",'03.Muestra'!$E9)</f>
        <v>https://www.guadalajara.es/es/mapa-web/</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20</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Buzón ciudadano</v>
      </c>
      <c r="C629" s="140" t="str">
        <f>IF( ISBLANK('03.Muestra'!$E10),"",'03.Muestra'!$E10)</f>
        <v>https://www.guadalajara.es/es/ayuntamiento/participacion/buzon-ciudadano/</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Buscador</v>
      </c>
      <c r="C630" s="140" t="str">
        <f>IF( ISBLANK('03.Muestra'!$E11),"",'03.Muestra'!$E11)</f>
        <v>https://www.guadalajara.es/es/buscadorGeneral.do</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Accesibilidad</v>
      </c>
      <c r="C631" s="140" t="str">
        <f>IF( ISBLANK('03.Muestra'!$E12),"",'03.Muestra'!$E12)</f>
        <v>https://www.guadalajara.es/es/accesibilidad/</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Documento legal</v>
      </c>
      <c r="C632" s="140" t="str">
        <f>IF( ISBLANK('03.Muestra'!$E13),"",'03.Muestra'!$E13)</f>
        <v>https://www.guadalajara.es/es/documento-legal/</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Administración</v>
      </c>
      <c r="C633" s="140" t="str">
        <f>IF( ISBLANK('03.Muestra'!$E14),"",'03.Muestra'!$E14)</f>
        <v>https://www.guadalajara.es/es/ayuntamiento/administracion/</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Sede electrónica</v>
      </c>
      <c r="C634" s="140" t="str">
        <f>IF( ISBLANK('03.Muestra'!$E15),"",'03.Muestra'!$E15)</f>
        <v>https://www.guadalajara.es/es/tramites/sede-electronica</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Cita previa</v>
      </c>
      <c r="C635" s="140" t="str">
        <f>IF( ISBLANK('03.Muestra'!$E16),"",'03.Muestra'!$E16)</f>
        <v>https://www.guadalajara.es/es/servicio-de-cita-previa-online.html</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Perfil de contratante</v>
      </c>
      <c r="C636" s="140" t="str">
        <f>IF( ISBLANK('03.Muestra'!$E17),"",'03.Muestra'!$E17)</f>
        <v>https://www.guadalajara.es/es/informacion/perfil-de-contratante/</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Medios de comunicación</v>
      </c>
      <c r="C637" s="140" t="str">
        <f>IF( ISBLANK('03.Muestra'!$E18),"",'03.Muestra'!$E18)</f>
        <v>https://www.guadalajara.es/es/informacion/medios-de-comunicacion/</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Acta</v>
      </c>
      <c r="C638" s="140" t="str">
        <f>IF( ISBLANK('03.Muestra'!$E19),"",'03.Muestra'!$E19)</f>
        <v>https://www.guadalajara.es/recursos/doc/portal/2021/02/05/acta-del-pleno-de-2021-04-30.pdf</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Reglamento</v>
      </c>
      <c r="C639" s="140" t="str">
        <f>IF( ISBLANK('03.Muestra'!$E20),"",'03.Muestra'!$E20)</f>
        <v>https://www.guadalajara.es/recursos/doc/portal/2017/09/19/2017-reglamento-de-participacion-ciudadana76930.pdf</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Transportes</v>
      </c>
      <c r="C640" s="140" t="str">
        <f>IF( ISBLANK('03.Muestra'!$E21),"",'03.Muestra'!$E21)</f>
        <v>https://www.guadalajara.es/es/informacion/transportes/</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Feder</v>
      </c>
      <c r="C641" s="140" t="str">
        <f>IF( ISBLANK('03.Muestra'!$E22),"",'03.Muestra'!$E22)</f>
        <v>https://www.guadalajara.es/es/feder/</v>
      </c>
      <c r="D641" s="164" t="s">
        <v>73</v>
      </c>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Turismo</v>
      </c>
      <c r="C642" s="140" t="str">
        <f>IF( ISBLANK('03.Muestra'!$E23),"",'03.Muestra'!$E23)</f>
        <v>https://www.guadalajara.es/es/turismo/</v>
      </c>
      <c r="D642" s="164" t="s">
        <v>73</v>
      </c>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Noticias</v>
      </c>
      <c r="C643" s="140" t="str">
        <f>IF( ISBLANK('03.Muestra'!$E24),"",'03.Muestra'!$E24)</f>
        <v>https://www.guadalajara.es/es/informacion/noticias/</v>
      </c>
      <c r="D643" s="164" t="s">
        <v>73</v>
      </c>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Autoliquidaciones</v>
      </c>
      <c r="C644" s="140" t="str">
        <f>IF( ISBLANK('03.Muestra'!$E25),"",'03.Muestra'!$E25)</f>
        <v>https://www.guadalajara.es/es/autoliquidaciones/tasa-por-concesion-de-licencias-urbanisticas.html</v>
      </c>
      <c r="D644" s="164" t="s">
        <v>73</v>
      </c>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Población</v>
      </c>
      <c r="C645" s="140" t="str">
        <f>IF( ISBLANK('03.Muestra'!$E26),"",'03.Muestra'!$E26)</f>
        <v>https://www.guadalajara.es/es/ciudad/poblacion/</v>
      </c>
      <c r="D645" s="164" t="s">
        <v>73</v>
      </c>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Sesiones del Pleno</v>
      </c>
      <c r="C646" s="140" t="str">
        <f>IF( ISBLANK('03.Muestra'!$E27),"",'03.Muestra'!$E27)</f>
        <v>https://sesiones.guadalajara.es/session/sessionDetail/ff8080817989e35f0179a454fa2a0004</v>
      </c>
      <c r="D646" s="164" t="s">
        <v>73</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
      </c>
      <c r="C647" s="140" t="str">
        <f>IF( ISBLANK('03.Muestra'!$E28),"",'03.Muestra'!$E28)</f>
        <v/>
      </c>
      <c r="D647" s="164" t="str">
        <f t="shared" ref="D647:D661" si="33">IF(AND(B647&lt;&gt;"",C647&lt;&gt;""),"N/T","")</f>
        <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211" priority="115" stopIfTrue="1" operator="equal">
      <formula>"ERR"</formula>
    </cfRule>
  </conditionalFormatting>
  <conditionalFormatting sqref="D19:D53 D57:D91 D95:D129 D133:D167 D171:D205 D209:D243 D247:D281 D285:D319 D323:D357 D361:D395 D399:D433 D437:D471 D475:D509 D513:D547 D551:D585 D589:D623 D627:D661">
    <cfRule type="expression" dxfId="210" priority="104" stopIfTrue="1">
      <formula>ISBLANK(D19)</formula>
    </cfRule>
    <cfRule type="cellIs" dxfId="209" priority="105" stopIfTrue="1" operator="equal">
      <formula>"Pasa"</formula>
    </cfRule>
    <cfRule type="cellIs" dxfId="208" priority="106" stopIfTrue="1" operator="equal">
      <formula>"Falla"</formula>
    </cfRule>
    <cfRule type="cellIs" dxfId="207" priority="107" stopIfTrue="1" operator="equal">
      <formula>"N/A"</formula>
    </cfRule>
    <cfRule type="cellIs" dxfId="206" priority="108" stopIfTrue="1" operator="equal">
      <formula>"N/T"</formula>
    </cfRule>
    <cfRule type="cellIs" dxfId="205" priority="109" stopIfTrue="1" operator="equal">
      <formula>"N/D"</formula>
    </cfRule>
  </conditionalFormatting>
  <conditionalFormatting sqref="F19:J19">
    <cfRule type="expression" dxfId="204" priority="97" stopIfTrue="1">
      <formula>ISBLANK(F19)</formula>
    </cfRule>
    <cfRule type="cellIs" dxfId="203" priority="98" stopIfTrue="1" operator="equal">
      <formula>"Pasa"</formula>
    </cfRule>
    <cfRule type="cellIs" dxfId="202" priority="99" stopIfTrue="1" operator="equal">
      <formula>"Falla"</formula>
    </cfRule>
    <cfRule type="cellIs" dxfId="201" priority="100" stopIfTrue="1" operator="equal">
      <formula>"N/A"</formula>
    </cfRule>
    <cfRule type="cellIs" dxfId="200" priority="101" stopIfTrue="1" operator="equal">
      <formula>"N/T"</formula>
    </cfRule>
    <cfRule type="cellIs" dxfId="199" priority="102" stopIfTrue="1" operator="equal">
      <formula>"N/D"</formula>
    </cfRule>
  </conditionalFormatting>
  <conditionalFormatting sqref="F57:J57">
    <cfRule type="expression" dxfId="198" priority="91" stopIfTrue="1">
      <formula>ISBLANK(F57)</formula>
    </cfRule>
    <cfRule type="cellIs" dxfId="197" priority="92" stopIfTrue="1" operator="equal">
      <formula>"Pasa"</formula>
    </cfRule>
    <cfRule type="cellIs" dxfId="196" priority="93" stopIfTrue="1" operator="equal">
      <formula>"Falla"</formula>
    </cfRule>
    <cfRule type="cellIs" dxfId="195" priority="94" stopIfTrue="1" operator="equal">
      <formula>"N/A"</formula>
    </cfRule>
    <cfRule type="cellIs" dxfId="194" priority="95" stopIfTrue="1" operator="equal">
      <formula>"N/T"</formula>
    </cfRule>
    <cfRule type="cellIs" dxfId="193" priority="96" stopIfTrue="1" operator="equal">
      <formula>"N/D"</formula>
    </cfRule>
  </conditionalFormatting>
  <conditionalFormatting sqref="F95:J95">
    <cfRule type="expression" dxfId="192" priority="85" stopIfTrue="1">
      <formula>ISBLANK(F95)</formula>
    </cfRule>
    <cfRule type="cellIs" dxfId="191" priority="86" stopIfTrue="1" operator="equal">
      <formula>"Pasa"</formula>
    </cfRule>
    <cfRule type="cellIs" dxfId="190" priority="87" stopIfTrue="1" operator="equal">
      <formula>"Falla"</formula>
    </cfRule>
    <cfRule type="cellIs" dxfId="189" priority="88" stopIfTrue="1" operator="equal">
      <formula>"N/A"</formula>
    </cfRule>
    <cfRule type="cellIs" dxfId="188" priority="89" stopIfTrue="1" operator="equal">
      <formula>"N/T"</formula>
    </cfRule>
    <cfRule type="cellIs" dxfId="187" priority="90" stopIfTrue="1" operator="equal">
      <formula>"N/D"</formula>
    </cfRule>
  </conditionalFormatting>
  <conditionalFormatting sqref="F133:J133">
    <cfRule type="expression" dxfId="186" priority="79" stopIfTrue="1">
      <formula>ISBLANK(F133)</formula>
    </cfRule>
    <cfRule type="cellIs" dxfId="185" priority="80" stopIfTrue="1" operator="equal">
      <formula>"Pasa"</formula>
    </cfRule>
    <cfRule type="cellIs" dxfId="184" priority="81" stopIfTrue="1" operator="equal">
      <formula>"Falla"</formula>
    </cfRule>
    <cfRule type="cellIs" dxfId="183" priority="82" stopIfTrue="1" operator="equal">
      <formula>"N/A"</formula>
    </cfRule>
    <cfRule type="cellIs" dxfId="182" priority="83" stopIfTrue="1" operator="equal">
      <formula>"N/T"</formula>
    </cfRule>
    <cfRule type="cellIs" dxfId="181" priority="84" stopIfTrue="1" operator="equal">
      <formula>"N/D"</formula>
    </cfRule>
  </conditionalFormatting>
  <conditionalFormatting sqref="F171:J171">
    <cfRule type="expression" dxfId="180" priority="73" stopIfTrue="1">
      <formula>ISBLANK(F171)</formula>
    </cfRule>
    <cfRule type="cellIs" dxfId="179" priority="74" stopIfTrue="1" operator="equal">
      <formula>"Pasa"</formula>
    </cfRule>
    <cfRule type="cellIs" dxfId="178" priority="75" stopIfTrue="1" operator="equal">
      <formula>"Falla"</formula>
    </cfRule>
    <cfRule type="cellIs" dxfId="177" priority="76" stopIfTrue="1" operator="equal">
      <formula>"N/A"</formula>
    </cfRule>
    <cfRule type="cellIs" dxfId="176" priority="77" stopIfTrue="1" operator="equal">
      <formula>"N/T"</formula>
    </cfRule>
    <cfRule type="cellIs" dxfId="175" priority="78" stopIfTrue="1" operator="equal">
      <formula>"N/D"</formula>
    </cfRule>
  </conditionalFormatting>
  <conditionalFormatting sqref="F209:J209">
    <cfRule type="expression" dxfId="174" priority="67" stopIfTrue="1">
      <formula>ISBLANK(F209)</formula>
    </cfRule>
    <cfRule type="cellIs" dxfId="173" priority="68" stopIfTrue="1" operator="equal">
      <formula>"Pasa"</formula>
    </cfRule>
    <cfRule type="cellIs" dxfId="172" priority="69" stopIfTrue="1" operator="equal">
      <formula>"Falla"</formula>
    </cfRule>
    <cfRule type="cellIs" dxfId="171" priority="70" stopIfTrue="1" operator="equal">
      <formula>"N/A"</formula>
    </cfRule>
    <cfRule type="cellIs" dxfId="170" priority="71" stopIfTrue="1" operator="equal">
      <formula>"N/T"</formula>
    </cfRule>
    <cfRule type="cellIs" dxfId="169" priority="72" stopIfTrue="1" operator="equal">
      <formula>"N/D"</formula>
    </cfRule>
  </conditionalFormatting>
  <conditionalFormatting sqref="F247:J247">
    <cfRule type="expression" dxfId="168" priority="61" stopIfTrue="1">
      <formula>ISBLANK(F247)</formula>
    </cfRule>
    <cfRule type="cellIs" dxfId="167" priority="62" stopIfTrue="1" operator="equal">
      <formula>"Pasa"</formula>
    </cfRule>
    <cfRule type="cellIs" dxfId="166" priority="63" stopIfTrue="1" operator="equal">
      <formula>"Falla"</formula>
    </cfRule>
    <cfRule type="cellIs" dxfId="165" priority="64" stopIfTrue="1" operator="equal">
      <formula>"N/A"</formula>
    </cfRule>
    <cfRule type="cellIs" dxfId="164" priority="65" stopIfTrue="1" operator="equal">
      <formula>"N/T"</formula>
    </cfRule>
    <cfRule type="cellIs" dxfId="163" priority="66" stopIfTrue="1" operator="equal">
      <formula>"N/D"</formula>
    </cfRule>
  </conditionalFormatting>
  <conditionalFormatting sqref="F285:J285">
    <cfRule type="expression" dxfId="162" priority="55" stopIfTrue="1">
      <formula>ISBLANK(F285)</formula>
    </cfRule>
    <cfRule type="cellIs" dxfId="161" priority="56" stopIfTrue="1" operator="equal">
      <formula>"Pasa"</formula>
    </cfRule>
    <cfRule type="cellIs" dxfId="160" priority="57" stopIfTrue="1" operator="equal">
      <formula>"Falla"</formula>
    </cfRule>
    <cfRule type="cellIs" dxfId="159" priority="58" stopIfTrue="1" operator="equal">
      <formula>"N/A"</formula>
    </cfRule>
    <cfRule type="cellIs" dxfId="158" priority="59" stopIfTrue="1" operator="equal">
      <formula>"N/T"</formula>
    </cfRule>
    <cfRule type="cellIs" dxfId="157" priority="60" stopIfTrue="1" operator="equal">
      <formula>"N/D"</formula>
    </cfRule>
  </conditionalFormatting>
  <conditionalFormatting sqref="F323:J323">
    <cfRule type="expression" dxfId="156" priority="49" stopIfTrue="1">
      <formula>ISBLANK(F323)</formula>
    </cfRule>
    <cfRule type="cellIs" dxfId="155" priority="50" stopIfTrue="1" operator="equal">
      <formula>"Pasa"</formula>
    </cfRule>
    <cfRule type="cellIs" dxfId="154" priority="51" stopIfTrue="1" operator="equal">
      <formula>"Falla"</formula>
    </cfRule>
    <cfRule type="cellIs" dxfId="153" priority="52" stopIfTrue="1" operator="equal">
      <formula>"N/A"</formula>
    </cfRule>
    <cfRule type="cellIs" dxfId="152" priority="53" stopIfTrue="1" operator="equal">
      <formula>"N/T"</formula>
    </cfRule>
    <cfRule type="cellIs" dxfId="151" priority="54" stopIfTrue="1" operator="equal">
      <formula>"N/D"</formula>
    </cfRule>
  </conditionalFormatting>
  <conditionalFormatting sqref="F361:J361">
    <cfRule type="expression" dxfId="150" priority="43" stopIfTrue="1">
      <formula>ISBLANK(F361)</formula>
    </cfRule>
    <cfRule type="cellIs" dxfId="149" priority="44" stopIfTrue="1" operator="equal">
      <formula>"Pasa"</formula>
    </cfRule>
    <cfRule type="cellIs" dxfId="148" priority="45" stopIfTrue="1" operator="equal">
      <formula>"Falla"</formula>
    </cfRule>
    <cfRule type="cellIs" dxfId="147" priority="46" stopIfTrue="1" operator="equal">
      <formula>"N/A"</formula>
    </cfRule>
    <cfRule type="cellIs" dxfId="146" priority="47" stopIfTrue="1" operator="equal">
      <formula>"N/T"</formula>
    </cfRule>
    <cfRule type="cellIs" dxfId="145" priority="48" stopIfTrue="1" operator="equal">
      <formula>"N/D"</formula>
    </cfRule>
  </conditionalFormatting>
  <conditionalFormatting sqref="F399:J399">
    <cfRule type="expression" dxfId="144" priority="37" stopIfTrue="1">
      <formula>ISBLANK(F399)</formula>
    </cfRule>
    <cfRule type="cellIs" dxfId="143" priority="38" stopIfTrue="1" operator="equal">
      <formula>"Pasa"</formula>
    </cfRule>
    <cfRule type="cellIs" dxfId="142" priority="39" stopIfTrue="1" operator="equal">
      <formula>"Falla"</formula>
    </cfRule>
    <cfRule type="cellIs" dxfId="141" priority="40" stopIfTrue="1" operator="equal">
      <formula>"N/A"</formula>
    </cfRule>
    <cfRule type="cellIs" dxfId="140" priority="41" stopIfTrue="1" operator="equal">
      <formula>"N/T"</formula>
    </cfRule>
    <cfRule type="cellIs" dxfId="139" priority="42" stopIfTrue="1" operator="equal">
      <formula>"N/D"</formula>
    </cfRule>
  </conditionalFormatting>
  <conditionalFormatting sqref="F437:J437">
    <cfRule type="expression" dxfId="138" priority="31" stopIfTrue="1">
      <formula>ISBLANK(F437)</formula>
    </cfRule>
    <cfRule type="cellIs" dxfId="137" priority="32" stopIfTrue="1" operator="equal">
      <formula>"Pasa"</formula>
    </cfRule>
    <cfRule type="cellIs" dxfId="136" priority="33" stopIfTrue="1" operator="equal">
      <formula>"Falla"</formula>
    </cfRule>
    <cfRule type="cellIs" dxfId="135" priority="34" stopIfTrue="1" operator="equal">
      <formula>"N/A"</formula>
    </cfRule>
    <cfRule type="cellIs" dxfId="134" priority="35" stopIfTrue="1" operator="equal">
      <formula>"N/T"</formula>
    </cfRule>
    <cfRule type="cellIs" dxfId="133" priority="36" stopIfTrue="1" operator="equal">
      <formula>"N/D"</formula>
    </cfRule>
  </conditionalFormatting>
  <conditionalFormatting sqref="F475:J475">
    <cfRule type="expression" dxfId="132" priority="25" stopIfTrue="1">
      <formula>ISBLANK(F475)</formula>
    </cfRule>
    <cfRule type="cellIs" dxfId="131" priority="26" stopIfTrue="1" operator="equal">
      <formula>"Pasa"</formula>
    </cfRule>
    <cfRule type="cellIs" dxfId="130" priority="27" stopIfTrue="1" operator="equal">
      <formula>"Falla"</formula>
    </cfRule>
    <cfRule type="cellIs" dxfId="129" priority="28" stopIfTrue="1" operator="equal">
      <formula>"N/A"</formula>
    </cfRule>
    <cfRule type="cellIs" dxfId="128" priority="29" stopIfTrue="1" operator="equal">
      <formula>"N/T"</formula>
    </cfRule>
    <cfRule type="cellIs" dxfId="127" priority="30" stopIfTrue="1" operator="equal">
      <formula>"N/D"</formula>
    </cfRule>
  </conditionalFormatting>
  <conditionalFormatting sqref="F513:J513">
    <cfRule type="expression" dxfId="126" priority="19" stopIfTrue="1">
      <formula>ISBLANK(F513)</formula>
    </cfRule>
    <cfRule type="cellIs" dxfId="125" priority="20" stopIfTrue="1" operator="equal">
      <formula>"Pasa"</formula>
    </cfRule>
    <cfRule type="cellIs" dxfId="124" priority="21" stopIfTrue="1" operator="equal">
      <formula>"Falla"</formula>
    </cfRule>
    <cfRule type="cellIs" dxfId="123" priority="22" stopIfTrue="1" operator="equal">
      <formula>"N/A"</formula>
    </cfRule>
    <cfRule type="cellIs" dxfId="122" priority="23" stopIfTrue="1" operator="equal">
      <formula>"N/T"</formula>
    </cfRule>
    <cfRule type="cellIs" dxfId="121" priority="24" stopIfTrue="1" operator="equal">
      <formula>"N/D"</formula>
    </cfRule>
  </conditionalFormatting>
  <conditionalFormatting sqref="F551:J551">
    <cfRule type="expression" dxfId="120" priority="13" stopIfTrue="1">
      <formula>ISBLANK(F551)</formula>
    </cfRule>
    <cfRule type="cellIs" dxfId="119" priority="14" stopIfTrue="1" operator="equal">
      <formula>"Pasa"</formula>
    </cfRule>
    <cfRule type="cellIs" dxfId="118" priority="15" stopIfTrue="1" operator="equal">
      <formula>"Falla"</formula>
    </cfRule>
    <cfRule type="cellIs" dxfId="117" priority="16" stopIfTrue="1" operator="equal">
      <formula>"N/A"</formula>
    </cfRule>
    <cfRule type="cellIs" dxfId="116" priority="17" stopIfTrue="1" operator="equal">
      <formula>"N/T"</formula>
    </cfRule>
    <cfRule type="cellIs" dxfId="115" priority="18" stopIfTrue="1" operator="equal">
      <formula>"N/D"</formula>
    </cfRule>
  </conditionalFormatting>
  <conditionalFormatting sqref="F589:J589">
    <cfRule type="expression" dxfId="114" priority="7" stopIfTrue="1">
      <formula>ISBLANK(F589)</formula>
    </cfRule>
    <cfRule type="cellIs" dxfId="113" priority="8" stopIfTrue="1" operator="equal">
      <formula>"Pasa"</formula>
    </cfRule>
    <cfRule type="cellIs" dxfId="112" priority="9" stopIfTrue="1" operator="equal">
      <formula>"Falla"</formula>
    </cfRule>
    <cfRule type="cellIs" dxfId="111" priority="10" stopIfTrue="1" operator="equal">
      <formula>"N/A"</formula>
    </cfRule>
    <cfRule type="cellIs" dxfId="110" priority="11" stopIfTrue="1" operator="equal">
      <formula>"N/T"</formula>
    </cfRule>
    <cfRule type="cellIs" dxfId="109" priority="12" stopIfTrue="1" operator="equal">
      <formula>"N/D"</formula>
    </cfRule>
  </conditionalFormatting>
  <conditionalFormatting sqref="F627:J627">
    <cfRule type="expression" dxfId="108" priority="1" stopIfTrue="1">
      <formula>ISBLANK(F627)</formula>
    </cfRule>
    <cfRule type="cellIs" dxfId="107" priority="2" stopIfTrue="1" operator="equal">
      <formula>"Pasa"</formula>
    </cfRule>
    <cfRule type="cellIs" dxfId="106" priority="3" stopIfTrue="1" operator="equal">
      <formula>"Falla"</formula>
    </cfRule>
    <cfRule type="cellIs" dxfId="105" priority="4" stopIfTrue="1" operator="equal">
      <formula>"N/A"</formula>
    </cfRule>
    <cfRule type="cellIs" dxfId="104" priority="5" stopIfTrue="1" operator="equal">
      <formula>"N/T"</formula>
    </cfRule>
    <cfRule type="cellIs" dxfId="103"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500-000000000000}">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Z1048576"/>
  <sheetViews>
    <sheetView topLeftCell="B1" zoomScaleNormal="100" workbookViewId="0">
      <selection activeCell="B428" sqref="B428"/>
    </sheetView>
  </sheetViews>
  <sheetFormatPr baseColWidth="10" defaultColWidth="11.5546875" defaultRowHeight="13.2"/>
  <cols>
    <col min="1" max="1" width="7.88671875" style="14" customWidth="1"/>
    <col min="2" max="2" width="16.109375" style="14" customWidth="1"/>
    <col min="3" max="3" width="55.6640625" style="14" customWidth="1"/>
    <col min="4" max="4" width="18.33203125" style="139" customWidth="1"/>
    <col min="5" max="5" width="5.5546875" style="14" customWidth="1"/>
    <col min="6" max="6" width="13.44140625" style="14" customWidth="1"/>
    <col min="7" max="7" width="13.6640625" style="14" customWidth="1"/>
    <col min="8" max="9" width="11.88671875" style="14" customWidth="1"/>
    <col min="10" max="10" width="14.33203125" style="14" customWidth="1"/>
    <col min="11" max="11" width="13.5546875" style="14" customWidth="1"/>
    <col min="12" max="15" width="11.88671875" style="14" customWidth="1"/>
    <col min="16" max="16" width="21" style="14" customWidth="1"/>
    <col min="17" max="17" width="8" style="14" customWidth="1"/>
    <col min="18" max="18" width="8.6640625" style="14" customWidth="1"/>
    <col min="19" max="19" width="11" style="14" customWidth="1"/>
    <col min="20" max="20" width="10.109375" style="14" customWidth="1"/>
    <col min="21" max="21" width="7.33203125" style="14" customWidth="1"/>
    <col min="22" max="24" width="8.6640625" style="14" customWidth="1"/>
    <col min="25" max="25" width="7" style="14" customWidth="1"/>
    <col min="26" max="64" width="14.44140625" style="14" customWidth="1"/>
    <col min="65" max="16384" width="11.554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 customHeight="1">
      <c r="B4" s="108"/>
      <c r="D4" s="19"/>
      <c r="E4" s="19"/>
      <c r="Z4" s="19"/>
    </row>
    <row r="5" spans="1:26" ht="27.9" customHeight="1">
      <c r="B5" s="129" t="s">
        <v>52</v>
      </c>
      <c r="C5" s="129"/>
      <c r="D5" s="96"/>
      <c r="E5" s="96"/>
      <c r="F5" s="96"/>
      <c r="G5" s="96"/>
      <c r="H5" s="96"/>
      <c r="I5" s="96"/>
      <c r="J5" s="96"/>
      <c r="K5" s="96"/>
      <c r="L5" s="96"/>
      <c r="M5" s="96"/>
      <c r="N5" s="19"/>
      <c r="O5" s="19"/>
    </row>
    <row r="6" spans="1:26" ht="12" customHeight="1">
      <c r="B6" s="189"/>
      <c r="C6" s="189"/>
      <c r="D6" s="189"/>
      <c r="E6" s="189"/>
      <c r="F6" s="189"/>
      <c r="G6" s="189"/>
      <c r="H6" s="189"/>
      <c r="I6" s="189"/>
      <c r="J6" s="189"/>
      <c r="K6" s="189"/>
      <c r="L6" s="189"/>
      <c r="M6" s="189"/>
      <c r="N6" s="19"/>
      <c r="O6" s="19"/>
    </row>
    <row r="7" spans="1:26" ht="12.6" customHeight="1">
      <c r="A7" s="19"/>
      <c r="B7" s="19"/>
      <c r="C7" s="19"/>
      <c r="D7" s="19"/>
      <c r="E7" s="19"/>
      <c r="F7" s="19"/>
      <c r="G7" s="19"/>
      <c r="H7" s="19"/>
      <c r="I7" s="19"/>
      <c r="J7" s="19"/>
      <c r="K7" s="19"/>
      <c r="L7" s="19"/>
      <c r="M7" s="19"/>
      <c r="N7" s="19"/>
      <c r="O7" s="19"/>
    </row>
    <row r="8" spans="1:26" ht="18.899999999999999" customHeight="1">
      <c r="B8" s="137" t="s">
        <v>115</v>
      </c>
      <c r="C8" s="19"/>
      <c r="D8" s="133"/>
      <c r="E8" s="19"/>
      <c r="F8" s="19"/>
      <c r="G8" s="19"/>
      <c r="H8" s="19"/>
      <c r="I8" s="19"/>
      <c r="J8" s="19"/>
      <c r="K8" s="19"/>
      <c r="L8" s="19"/>
      <c r="M8" s="19"/>
      <c r="N8" s="19"/>
      <c r="O8" s="19"/>
    </row>
    <row r="9" spans="1:26" ht="21.6" customHeight="1">
      <c r="B9" s="137" t="s">
        <v>116</v>
      </c>
      <c r="C9" s="19"/>
      <c r="D9" s="133"/>
      <c r="E9" s="19"/>
      <c r="F9" s="19"/>
      <c r="G9" s="19"/>
      <c r="H9" s="19"/>
      <c r="I9" s="19"/>
      <c r="J9" s="19"/>
      <c r="K9" s="19"/>
      <c r="L9" s="19"/>
      <c r="M9" s="19"/>
      <c r="N9" s="19"/>
      <c r="O9" s="19"/>
    </row>
    <row r="10" spans="1:26" ht="17.100000000000001" customHeight="1" thickBot="1">
      <c r="B10" s="19"/>
      <c r="C10" s="19"/>
      <c r="D10" s="133"/>
      <c r="E10" s="19"/>
      <c r="K10" s="19"/>
      <c r="L10" s="19"/>
      <c r="M10" s="19"/>
      <c r="N10" s="19"/>
      <c r="O10" s="19"/>
    </row>
    <row r="11" spans="1:26" ht="25.35" customHeight="1">
      <c r="B11" s="213" t="s">
        <v>55</v>
      </c>
      <c r="C11" s="214"/>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128</v>
      </c>
      <c r="H12" s="67">
        <f ca="1">IF(($G$15+$K$15)=0,0,G12/($G$15+$K$15))</f>
        <v>0.64</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2</v>
      </c>
      <c r="H13" s="67">
        <f ca="1">IF(($G$15+$K$15)=0,0,G13/($G$15+$K$15))</f>
        <v>0.01</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70</v>
      </c>
      <c r="H14" s="67">
        <f ca="1">IF(($G$15+$K$15)=0,0,G14/($G$15+$K$15))</f>
        <v>0.35</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200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85"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Ayuntamiento de Guadalajara</v>
      </c>
      <c r="C19" s="140" t="str">
        <f>IF( ISBLANK('03.Muestra'!$E8),"",'03.Muestra'!$E8)</f>
        <v>https://www.guadalajara.es/es/</v>
      </c>
      <c r="D19" s="164" t="s">
        <v>61</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Mapa web</v>
      </c>
      <c r="C20" s="140" t="str">
        <f>IF( ISBLANK('03.Muestra'!$E9),"",'03.Muestra'!$E9)</f>
        <v>https://www.guadalajara.es/es/mapa-web/</v>
      </c>
      <c r="D20" s="164" t="s">
        <v>61</v>
      </c>
      <c r="E20" s="133" t="str">
        <f t="shared" si="0"/>
        <v/>
      </c>
      <c r="F20" s="147">
        <f ca="1">COUNTIF($D19:INDIRECT("$D" &amp;  SUM(ROW()-1,'03.Muestra'!$D$45)-1),F19)</f>
        <v>0</v>
      </c>
      <c r="G20" s="147">
        <f ca="1">COUNTIF($D19:INDIRECT("$D" &amp;  SUM(ROW()-1,'03.Muestra'!$D$45)-1),G19)</f>
        <v>0</v>
      </c>
      <c r="H20" s="147">
        <f ca="1">COUNTIF($D19:INDIRECT("$D" &amp;  SUM(ROW()-1,'03.Muestra'!$D$45)-1),H19)</f>
        <v>2</v>
      </c>
      <c r="I20" s="147">
        <f ca="1">COUNTIF($D19:INDIRECT("$D" &amp;  SUM(ROW()-1,'03.Muestra'!$D$45)-1),I19)</f>
        <v>1</v>
      </c>
      <c r="J20" s="147">
        <f ca="1">COUNTIF($D19:INDIRECT("$D" &amp;  SUM(ROW()-1,'03.Muestra'!$D$45)-1),J19)</f>
        <v>17</v>
      </c>
      <c r="K20" s="147">
        <f ca="1">IF('03.Muestra'!$D$45=0,0,COUNTBLANK($D19:INDIRECT("$D" &amp;  SUM(ROW()-1,'03.Muestra'!$D$45)-1)))</f>
        <v>0</v>
      </c>
      <c r="W20" s="19"/>
      <c r="X20" s="19"/>
      <c r="Y20" s="19"/>
    </row>
    <row r="21" spans="2:25" ht="12" customHeight="1">
      <c r="B21" s="140" t="str">
        <f>IF( ISBLANK('03.Muestra'!$C10),"",'03.Muestra'!$C10)</f>
        <v>Buzón ciudadano</v>
      </c>
      <c r="C21" s="140" t="str">
        <f>IF( ISBLANK('03.Muestra'!$E10),"",'03.Muestra'!$E10)</f>
        <v>https://www.guadalajara.es/es/ayuntamiento/participacion/buzon-ciudadano/</v>
      </c>
      <c r="D21" s="164" t="s">
        <v>61</v>
      </c>
      <c r="E21" s="133" t="str">
        <f t="shared" si="0"/>
        <v/>
      </c>
      <c r="F21" s="19"/>
      <c r="G21" s="19"/>
      <c r="H21" s="19"/>
      <c r="I21" s="19"/>
      <c r="J21" s="19"/>
      <c r="K21" s="19"/>
      <c r="W21" s="19"/>
      <c r="X21" s="19"/>
      <c r="Y21" s="19"/>
    </row>
    <row r="22" spans="2:25" ht="12" customHeight="1">
      <c r="B22" s="140" t="str">
        <f>IF( ISBLANK('03.Muestra'!$C11),"",'03.Muestra'!$C11)</f>
        <v>Buscador</v>
      </c>
      <c r="C22" s="140" t="str">
        <f>IF( ISBLANK('03.Muestra'!$E11),"",'03.Muestra'!$E11)</f>
        <v>https://www.guadalajara.es/es/buscadorGeneral.do</v>
      </c>
      <c r="D22" s="164" t="s">
        <v>61</v>
      </c>
      <c r="E22" s="133" t="str">
        <f t="shared" si="0"/>
        <v/>
      </c>
      <c r="F22" s="19"/>
      <c r="G22" s="19"/>
      <c r="H22" s="19"/>
      <c r="I22" s="19"/>
      <c r="J22" s="19"/>
      <c r="K22" s="148" t="s">
        <v>71</v>
      </c>
      <c r="L22" s="149" t="s">
        <v>72</v>
      </c>
      <c r="W22" s="19"/>
      <c r="X22" s="19"/>
    </row>
    <row r="23" spans="2:25" ht="12" customHeight="1">
      <c r="B23" s="140" t="str">
        <f>IF( ISBLANK('03.Muestra'!$C12),"",'03.Muestra'!$C12)</f>
        <v>Accesibilidad</v>
      </c>
      <c r="C23" s="140" t="str">
        <f>IF( ISBLANK('03.Muestra'!$E12),"",'03.Muestra'!$E12)</f>
        <v>https://www.guadalajara.es/es/accesibilidad/</v>
      </c>
      <c r="D23" s="164" t="s">
        <v>61</v>
      </c>
      <c r="E23" s="133" t="str">
        <f t="shared" si="0"/>
        <v/>
      </c>
      <c r="F23" s="150"/>
      <c r="G23" s="19"/>
      <c r="H23" s="19"/>
      <c r="I23" s="19"/>
      <c r="J23" s="19"/>
      <c r="K23" s="148" t="s">
        <v>73</v>
      </c>
      <c r="L23" s="149" t="s">
        <v>74</v>
      </c>
      <c r="W23" s="19"/>
      <c r="X23" s="19"/>
    </row>
    <row r="24" spans="2:25" ht="12" customHeight="1">
      <c r="B24" s="140" t="str">
        <f>IF( ISBLANK('03.Muestra'!$C13),"",'03.Muestra'!$C13)</f>
        <v>Documento legal</v>
      </c>
      <c r="C24" s="140" t="str">
        <f>IF( ISBLANK('03.Muestra'!$E13),"",'03.Muestra'!$E13)</f>
        <v>https://www.guadalajara.es/es/documento-legal/</v>
      </c>
      <c r="D24" s="164" t="s">
        <v>61</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Administración</v>
      </c>
      <c r="C25" s="140" t="str">
        <f>IF( ISBLANK('03.Muestra'!$E14),"",'03.Muestra'!$E14)</f>
        <v>https://www.guadalajara.es/es/ayuntamiento/administracion/</v>
      </c>
      <c r="D25" s="164" t="s">
        <v>61</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Sede electrónica</v>
      </c>
      <c r="C26" s="140" t="str">
        <f>IF( ISBLANK('03.Muestra'!$E15),"",'03.Muestra'!$E15)</f>
        <v>https://www.guadalajara.es/es/tramites/sede-electronica</v>
      </c>
      <c r="D26" s="164" t="s">
        <v>61</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Cita previa</v>
      </c>
      <c r="C27" s="140" t="str">
        <f>IF( ISBLANK('03.Muestra'!$E16),"",'03.Muestra'!$E16)</f>
        <v>https://www.guadalajara.es/es/servicio-de-cita-previa-online.html</v>
      </c>
      <c r="D27" s="164" t="s">
        <v>61</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Perfil de contratante</v>
      </c>
      <c r="C28" s="140" t="str">
        <f>IF( ISBLANK('03.Muestra'!$E17),"",'03.Muestra'!$E17)</f>
        <v>https://www.guadalajara.es/es/informacion/perfil-de-contratante/</v>
      </c>
      <c r="D28" s="164" t="s">
        <v>61</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Medios de comunicación</v>
      </c>
      <c r="C29" s="140" t="str">
        <f>IF( ISBLANK('03.Muestra'!$E18),"",'03.Muestra'!$E18)</f>
        <v>https://www.guadalajara.es/es/informacion/medios-de-comunicacion/</v>
      </c>
      <c r="D29" s="164" t="s">
        <v>61</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Acta</v>
      </c>
      <c r="C30" s="140" t="str">
        <f>IF( ISBLANK('03.Muestra'!$E19),"",'03.Muestra'!$E19)</f>
        <v>https://www.guadalajara.es/recursos/doc/portal/2021/02/05/acta-del-pleno-de-2021-04-30.pdf</v>
      </c>
      <c r="D30" s="164" t="s">
        <v>73</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Reglamento</v>
      </c>
      <c r="C31" s="140" t="str">
        <f>IF( ISBLANK('03.Muestra'!$E20),"",'03.Muestra'!$E20)</f>
        <v>https://www.guadalajara.es/recursos/doc/portal/2017/09/19/2017-reglamento-de-participacion-ciudadana76930.pdf</v>
      </c>
      <c r="D31" s="164" t="s">
        <v>73</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Transportes</v>
      </c>
      <c r="C32" s="140" t="str">
        <f>IF( ISBLANK('03.Muestra'!$E21),"",'03.Muestra'!$E21)</f>
        <v>https://www.guadalajara.es/es/informacion/transportes/</v>
      </c>
      <c r="D32" s="164" t="s">
        <v>61</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Feder</v>
      </c>
      <c r="C33" s="140" t="str">
        <f>IF( ISBLANK('03.Muestra'!$E22),"",'03.Muestra'!$E22)</f>
        <v>https://www.guadalajara.es/es/feder/</v>
      </c>
      <c r="D33" s="164" t="s">
        <v>61</v>
      </c>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Turismo</v>
      </c>
      <c r="C34" s="140" t="str">
        <f>IF( ISBLANK('03.Muestra'!$E23),"",'03.Muestra'!$E23)</f>
        <v>https://www.guadalajara.es/es/turismo/</v>
      </c>
      <c r="D34" s="164" t="s">
        <v>61</v>
      </c>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Noticias</v>
      </c>
      <c r="C35" s="140" t="str">
        <f>IF( ISBLANK('03.Muestra'!$E24),"",'03.Muestra'!$E24)</f>
        <v>https://www.guadalajara.es/es/informacion/noticias/</v>
      </c>
      <c r="D35" s="164" t="s">
        <v>61</v>
      </c>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Autoliquidaciones</v>
      </c>
      <c r="C36" s="140" t="str">
        <f>IF( ISBLANK('03.Muestra'!$E25),"",'03.Muestra'!$E25)</f>
        <v>https://www.guadalajara.es/es/autoliquidaciones/tasa-por-concesion-de-licencias-urbanisticas.html</v>
      </c>
      <c r="D36" s="164" t="s">
        <v>61</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Población</v>
      </c>
      <c r="C37" s="140" t="str">
        <f>IF( ISBLANK('03.Muestra'!$E26),"",'03.Muestra'!$E26)</f>
        <v>https://www.guadalajara.es/es/ciudad/poblacion/</v>
      </c>
      <c r="D37" s="164" t="s">
        <v>61</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Sesiones del Pleno</v>
      </c>
      <c r="C38" s="140" t="str">
        <f>IF( ISBLANK('03.Muestra'!$E27),"",'03.Muestra'!$E27)</f>
        <v>https://sesiones.guadalajara.es/session/sessionDetail/ff8080817989e35f0179a454fa2a0004</v>
      </c>
      <c r="D38" s="164" t="s">
        <v>64</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Ayuntamiento de Guadalajara</v>
      </c>
      <c r="C57" s="140" t="str">
        <f>IF( ISBLANK('03.Muestra'!$E8),"",'03.Muestra'!$E8)</f>
        <v>https://www.guadalajara.es/es/</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Mapa web</v>
      </c>
      <c r="C58" s="140" t="str">
        <f>IF( ISBLANK('03.Muestra'!$E9),"",'03.Muestra'!$E9)</f>
        <v>https://www.guadalajara.es/es/mapa-web/</v>
      </c>
      <c r="D58" s="164" t="s">
        <v>61</v>
      </c>
      <c r="E58" s="133" t="str">
        <f t="shared" si="2"/>
        <v/>
      </c>
      <c r="F58" s="147">
        <f ca="1">COUNTIF($D57:INDIRECT("$D" &amp;  SUM(ROW()-1,'03.Muestra'!$D$45)-1),F57)</f>
        <v>0</v>
      </c>
      <c r="G58" s="147">
        <f ca="1">COUNTIF($D57:INDIRECT("$D" &amp;  SUM(ROW()-1,'03.Muestra'!$D$45)-1),G57)</f>
        <v>0</v>
      </c>
      <c r="H58" s="147">
        <f ca="1">COUNTIF($D57:INDIRECT("$D" &amp;  SUM(ROW()-1,'03.Muestra'!$D$45)-1),H57)</f>
        <v>2</v>
      </c>
      <c r="I58" s="147">
        <f ca="1">COUNTIF($D57:INDIRECT("$D" &amp;  SUM(ROW()-1,'03.Muestra'!$D$45)-1),I57)</f>
        <v>0</v>
      </c>
      <c r="J58" s="147">
        <f ca="1">COUNTIF($D57:INDIRECT("$D" &amp;  SUM(ROW()-1,'03.Muestra'!$D$45)-1),J57)</f>
        <v>18</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Buzón ciudadano</v>
      </c>
      <c r="C59" s="140" t="str">
        <f>IF( ISBLANK('03.Muestra'!$E10),"",'03.Muestra'!$E10)</f>
        <v>https://www.guadalajara.es/es/ayuntamiento/participacion/buzon-ciudadano/</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Buscador</v>
      </c>
      <c r="C60" s="140" t="str">
        <f>IF( ISBLANK('03.Muestra'!$E11),"",'03.Muestra'!$E11)</f>
        <v>https://www.guadalajara.es/es/buscadorGeneral.do</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Accesibilidad</v>
      </c>
      <c r="C61" s="140" t="str">
        <f>IF( ISBLANK('03.Muestra'!$E12),"",'03.Muestra'!$E12)</f>
        <v>https://www.guadalajara.es/es/accesibilidad/</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Documento legal</v>
      </c>
      <c r="C62" s="140" t="str">
        <f>IF( ISBLANK('03.Muestra'!$E13),"",'03.Muestra'!$E13)</f>
        <v>https://www.guadalajara.es/es/documento-legal/</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Administración</v>
      </c>
      <c r="C63" s="140" t="str">
        <f>IF( ISBLANK('03.Muestra'!$E14),"",'03.Muestra'!$E14)</f>
        <v>https://www.guadalajara.es/es/ayuntamiento/administracion/</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Sede electrónica</v>
      </c>
      <c r="C64" s="140" t="str">
        <f>IF( ISBLANK('03.Muestra'!$E15),"",'03.Muestra'!$E15)</f>
        <v>https://www.guadalajara.es/es/tramites/sede-electronica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Cita previa</v>
      </c>
      <c r="C65" s="140" t="str">
        <f>IF( ISBLANK('03.Muestra'!$E16),"",'03.Muestra'!$E16)</f>
        <v>https://www.guadalajara.es/es/servicio-de-cita-previa-online.html</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Perfil de contratante</v>
      </c>
      <c r="C66" s="140" t="str">
        <f>IF( ISBLANK('03.Muestra'!$E17),"",'03.Muestra'!$E17)</f>
        <v>https://www.guadalajara.es/es/informacion/perfil-de-contratante/</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Medios de comunicación</v>
      </c>
      <c r="C67" s="140" t="str">
        <f>IF( ISBLANK('03.Muestra'!$E18),"",'03.Muestra'!$E18)</f>
        <v>https://www.guadalajara.es/es/informacion/medios-de-comunicacion/</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Acta</v>
      </c>
      <c r="C68" s="140" t="str">
        <f>IF( ISBLANK('03.Muestra'!$E19),"",'03.Muestra'!$E19)</f>
        <v>https://www.guadalajara.es/recursos/doc/portal/2021/02/05/acta-del-pleno-de-2021-04-30.pdf</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Reglamento</v>
      </c>
      <c r="C69" s="140" t="str">
        <f>IF( ISBLANK('03.Muestra'!$E20),"",'03.Muestra'!$E20)</f>
        <v>https://www.guadalajara.es/recursos/doc/portal/2017/09/19/2017-reglamento-de-participacion-ciudadana76930.pdf</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Transportes</v>
      </c>
      <c r="C70" s="140" t="str">
        <f>IF( ISBLANK('03.Muestra'!$E21),"",'03.Muestra'!$E21)</f>
        <v>https://www.guadalajara.es/es/informacion/transportes/</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Feder</v>
      </c>
      <c r="C71" s="140" t="str">
        <f>IF( ISBLANK('03.Muestra'!$E22),"",'03.Muestra'!$E22)</f>
        <v>https://www.guadalajara.es/es/feder/</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Turismo</v>
      </c>
      <c r="C72" s="140" t="str">
        <f>IF( ISBLANK('03.Muestra'!$E23),"",'03.Muestra'!$E23)</f>
        <v>https://www.guadalajara.es/es/turismo/</v>
      </c>
      <c r="D72" s="164" t="s">
        <v>61</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Noticias</v>
      </c>
      <c r="C73" s="140" t="str">
        <f>IF( ISBLANK('03.Muestra'!$E24),"",'03.Muestra'!$E24)</f>
        <v>https://www.guadalajara.es/es/informacion/noticias/</v>
      </c>
      <c r="D73" s="164" t="s">
        <v>61</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Autoliquidaciones</v>
      </c>
      <c r="C74" s="140" t="str">
        <f>IF( ISBLANK('03.Muestra'!$E25),"",'03.Muestra'!$E25)</f>
        <v>https://www.guadalajara.es/es/autoliquidaciones/tasa-por-concesion-de-licencias-urbanisticas.html</v>
      </c>
      <c r="D74" s="164" t="s">
        <v>61</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Población</v>
      </c>
      <c r="C75" s="140" t="str">
        <f>IF( ISBLANK('03.Muestra'!$E26),"",'03.Muestra'!$E26)</f>
        <v>https://www.guadalajara.es/es/ciudad/poblacion/</v>
      </c>
      <c r="D75" s="164" t="s">
        <v>61</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Sesiones del Pleno</v>
      </c>
      <c r="C76" s="140" t="str">
        <f>IF( ISBLANK('03.Muestra'!$E27),"",'03.Muestra'!$E27)</f>
        <v>https://sesiones.guadalajara.es/session/sessionDetail/ff8080817989e35f0179a454fa2a0004</v>
      </c>
      <c r="D76" s="164" t="s">
        <v>61</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ref="D77:D91" si="3">IF(AND(B77&lt;&gt;"",C77&lt;&gt;""),"N/T","")</f>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Ayuntamiento de Guadalajara</v>
      </c>
      <c r="C95" s="140" t="str">
        <f>IF( ISBLANK('03.Muestra'!$E8),"",'03.Muestra'!$E8)</f>
        <v>https://www.guadalajara.es/es/</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Mapa web</v>
      </c>
      <c r="C96" s="140" t="str">
        <f>IF( ISBLANK('03.Muestra'!$E9),"",'03.Muestra'!$E9)</f>
        <v>https://www.guadalajara.es/es/mapa-web/</v>
      </c>
      <c r="D96" s="164" t="s">
        <v>61</v>
      </c>
      <c r="E96" s="133" t="str">
        <f t="shared" si="4"/>
        <v/>
      </c>
      <c r="F96" s="147">
        <f ca="1">COUNTIF($D95:INDIRECT("$D" &amp;  SUM(ROW()-1,'03.Muestra'!$D$45)-1),F95)</f>
        <v>0</v>
      </c>
      <c r="G96" s="147">
        <f ca="1">COUNTIF($D95:INDIRECT("$D" &amp;  SUM(ROW()-1,'03.Muestra'!$D$45)-1),G95)</f>
        <v>0</v>
      </c>
      <c r="H96" s="147">
        <f ca="1">COUNTIF($D95:INDIRECT("$D" &amp;  SUM(ROW()-1,'03.Muestra'!$D$45)-1),H95)</f>
        <v>2</v>
      </c>
      <c r="I96" s="147">
        <f ca="1">COUNTIF($D95:INDIRECT("$D" &amp;  SUM(ROW()-1,'03.Muestra'!$D$45)-1),I95)</f>
        <v>0</v>
      </c>
      <c r="J96" s="147">
        <f ca="1">COUNTIF($D95:INDIRECT("$D" &amp;  SUM(ROW()-1,'03.Muestra'!$D$45)-1),J95)</f>
        <v>18</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Buzón ciudadano</v>
      </c>
      <c r="C97" s="140" t="str">
        <f>IF( ISBLANK('03.Muestra'!$E10),"",'03.Muestra'!$E10)</f>
        <v>https://www.guadalajara.es/es/ayuntamiento/participacion/buzon-ciudadano/</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Buscador</v>
      </c>
      <c r="C98" s="140" t="str">
        <f>IF( ISBLANK('03.Muestra'!$E11),"",'03.Muestra'!$E11)</f>
        <v>https://www.guadalajara.es/es/buscadorGeneral.do</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Accesibilidad</v>
      </c>
      <c r="C99" s="140" t="str">
        <f>IF( ISBLANK('03.Muestra'!$E12),"",'03.Muestra'!$E12)</f>
        <v>https://www.guadalajara.es/es/accesibilidad/</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Documento legal</v>
      </c>
      <c r="C100" s="140" t="str">
        <f>IF( ISBLANK('03.Muestra'!$E13),"",'03.Muestra'!$E13)</f>
        <v>https://www.guadalajara.es/es/documento-legal/</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Administración</v>
      </c>
      <c r="C101" s="140" t="str">
        <f>IF( ISBLANK('03.Muestra'!$E14),"",'03.Muestra'!$E14)</f>
        <v>https://www.guadalajara.es/es/ayuntamiento/administracion/</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Sede electrónica</v>
      </c>
      <c r="C102" s="140" t="str">
        <f>IF( ISBLANK('03.Muestra'!$E15),"",'03.Muestra'!$E15)</f>
        <v>https://www.guadalajara.es/es/tramites/sede-electronica</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Cita previa</v>
      </c>
      <c r="C103" s="140" t="str">
        <f>IF( ISBLANK('03.Muestra'!$E16),"",'03.Muestra'!$E16)</f>
        <v>https://www.guadalajara.es/es/servicio-de-cita-previa-online.html</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Perfil de contratante</v>
      </c>
      <c r="C104" s="140" t="str">
        <f>IF( ISBLANK('03.Muestra'!$E17),"",'03.Muestra'!$E17)</f>
        <v>https://www.guadalajara.es/es/informacion/perfil-de-contratante/</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Medios de comunicación</v>
      </c>
      <c r="C105" s="140" t="str">
        <f>IF( ISBLANK('03.Muestra'!$E18),"",'03.Muestra'!$E18)</f>
        <v>https://www.guadalajara.es/es/informacion/medios-de-comunicacion/</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Acta</v>
      </c>
      <c r="C106" s="140" t="str">
        <f>IF( ISBLANK('03.Muestra'!$E19),"",'03.Muestra'!$E19)</f>
        <v>https://www.guadalajara.es/recursos/doc/portal/2021/02/05/acta-del-pleno-de-2021-04-30.pdf</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Reglamento</v>
      </c>
      <c r="C107" s="140" t="str">
        <f>IF( ISBLANK('03.Muestra'!$E20),"",'03.Muestra'!$E20)</f>
        <v>https://www.guadalajara.es/recursos/doc/portal/2017/09/19/2017-reglamento-de-participacion-ciudadana76930.pdf</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Transportes</v>
      </c>
      <c r="C108" s="140" t="str">
        <f>IF( ISBLANK('03.Muestra'!$E21),"",'03.Muestra'!$E21)</f>
        <v>https://www.guadalajara.es/es/informacion/transportes/</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Feder</v>
      </c>
      <c r="C109" s="140" t="str">
        <f>IF( ISBLANK('03.Muestra'!$E22),"",'03.Muestra'!$E22)</f>
        <v>https://www.guadalajara.es/es/feder/</v>
      </c>
      <c r="D109" s="164" t="s">
        <v>61</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Turismo</v>
      </c>
      <c r="C110" s="140" t="str">
        <f>IF( ISBLANK('03.Muestra'!$E23),"",'03.Muestra'!$E23)</f>
        <v>https://www.guadalajara.es/es/turismo/</v>
      </c>
      <c r="D110" s="164" t="s">
        <v>61</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Noticias</v>
      </c>
      <c r="C111" s="140" t="str">
        <f>IF( ISBLANK('03.Muestra'!$E24),"",'03.Muestra'!$E24)</f>
        <v>https://www.guadalajara.es/es/informacion/noticias/</v>
      </c>
      <c r="D111" s="164" t="s">
        <v>61</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Autoliquidaciones</v>
      </c>
      <c r="C112" s="140" t="str">
        <f>IF( ISBLANK('03.Muestra'!$E25),"",'03.Muestra'!$E25)</f>
        <v>https://www.guadalajara.es/es/autoliquidaciones/tasa-por-concesion-de-licencias-urbanisticas.html</v>
      </c>
      <c r="D112" s="164" t="s">
        <v>61</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Población</v>
      </c>
      <c r="C113" s="140" t="str">
        <f>IF( ISBLANK('03.Muestra'!$E26),"",'03.Muestra'!$E26)</f>
        <v>https://www.guadalajara.es/es/ciudad/poblacion/</v>
      </c>
      <c r="D113" s="164" t="s">
        <v>61</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Sesiones del Pleno</v>
      </c>
      <c r="C114" s="140" t="str">
        <f>IF( ISBLANK('03.Muestra'!$E27),"",'03.Muestra'!$E27)</f>
        <v>https://sesiones.guadalajara.es/session/sessionDetail/ff8080817989e35f0179a454fa2a0004</v>
      </c>
      <c r="D114" s="164" t="s">
        <v>61</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ref="D115:D129" si="5">IF(AND(B115&lt;&gt;"",C115&lt;&gt;""),"N/T","")</f>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Ayuntamiento de Guadalajara</v>
      </c>
      <c r="C133" s="140" t="str">
        <f>IF( ISBLANK('03.Muestra'!$E8),"",'03.Muestra'!$E8)</f>
        <v>https://www.guadalajara.es/es/</v>
      </c>
      <c r="D133" s="164" t="s">
        <v>61</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Mapa web</v>
      </c>
      <c r="C134" s="140" t="str">
        <f>IF( ISBLANK('03.Muestra'!$E9),"",'03.Muestra'!$E9)</f>
        <v>https://www.guadalajara.es/es/mapa-web/</v>
      </c>
      <c r="D134" s="164" t="s">
        <v>61</v>
      </c>
      <c r="E134" s="133" t="str">
        <f t="shared" si="6"/>
        <v/>
      </c>
      <c r="F134" s="147">
        <f ca="1">COUNTIF($D133:INDIRECT("$D" &amp;  SUM(ROW()-1,'03.Muestra'!$D$45)-1),F133)</f>
        <v>0</v>
      </c>
      <c r="G134" s="147">
        <f ca="1">COUNTIF($D133:INDIRECT("$D" &amp;  SUM(ROW()-1,'03.Muestra'!$D$45)-1),G133)</f>
        <v>0</v>
      </c>
      <c r="H134" s="147">
        <f ca="1">COUNTIF($D133:INDIRECT("$D" &amp;  SUM(ROW()-1,'03.Muestra'!$D$45)-1),H133)</f>
        <v>2</v>
      </c>
      <c r="I134" s="147">
        <f ca="1">COUNTIF($D133:INDIRECT("$D" &amp;  SUM(ROW()-1,'03.Muestra'!$D$45)-1),I133)</f>
        <v>0</v>
      </c>
      <c r="J134" s="147">
        <f ca="1">COUNTIF($D133:INDIRECT("$D" &amp;  SUM(ROW()-1,'03.Muestra'!$D$45)-1),J133)</f>
        <v>18</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Buzón ciudadano</v>
      </c>
      <c r="C135" s="140" t="str">
        <f>IF( ISBLANK('03.Muestra'!$E10),"",'03.Muestra'!$E10)</f>
        <v>https://www.guadalajara.es/es/ayuntamiento/participacion/buzon-ciudadano/</v>
      </c>
      <c r="D135" s="164" t="s">
        <v>61</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Buscador</v>
      </c>
      <c r="C136" s="140" t="str">
        <f>IF( ISBLANK('03.Muestra'!$E11),"",'03.Muestra'!$E11)</f>
        <v>https://www.guadalajara.es/es/buscadorGeneral.do</v>
      </c>
      <c r="D136" s="164" t="s">
        <v>61</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Accesibilidad</v>
      </c>
      <c r="C137" s="140" t="str">
        <f>IF( ISBLANK('03.Muestra'!$E12),"",'03.Muestra'!$E12)</f>
        <v>https://www.guadalajara.es/es/accesibilidad/</v>
      </c>
      <c r="D137" s="164" t="s">
        <v>61</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Documento legal</v>
      </c>
      <c r="C138" s="140" t="str">
        <f>IF( ISBLANK('03.Muestra'!$E13),"",'03.Muestra'!$E13)</f>
        <v>https://www.guadalajara.es/es/documento-legal/</v>
      </c>
      <c r="D138" s="164" t="s">
        <v>61</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Administración</v>
      </c>
      <c r="C139" s="140" t="str">
        <f>IF( ISBLANK('03.Muestra'!$E14),"",'03.Muestra'!$E14)</f>
        <v>https://www.guadalajara.es/es/ayuntamiento/administracion/</v>
      </c>
      <c r="D139" s="164" t="s">
        <v>61</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Sede electrónica</v>
      </c>
      <c r="C140" s="140" t="str">
        <f>IF( ISBLANK('03.Muestra'!$E15),"",'03.Muestra'!$E15)</f>
        <v>https://www.guadalajara.es/es/tramites/sede-electronica</v>
      </c>
      <c r="D140" s="164" t="s">
        <v>61</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Cita previa</v>
      </c>
      <c r="C141" s="140" t="str">
        <f>IF( ISBLANK('03.Muestra'!$E16),"",'03.Muestra'!$E16)</f>
        <v>https://www.guadalajara.es/es/servicio-de-cita-previa-online.html</v>
      </c>
      <c r="D141" s="164" t="s">
        <v>61</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Perfil de contratante</v>
      </c>
      <c r="C142" s="140" t="str">
        <f>IF( ISBLANK('03.Muestra'!$E17),"",'03.Muestra'!$E17)</f>
        <v>https://www.guadalajara.es/es/informacion/perfil-de-contratante/</v>
      </c>
      <c r="D142" s="164" t="s">
        <v>61</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Medios de comunicación</v>
      </c>
      <c r="C143" s="140" t="str">
        <f>IF( ISBLANK('03.Muestra'!$E18),"",'03.Muestra'!$E18)</f>
        <v>https://www.guadalajara.es/es/informacion/medios-de-comunicacion/</v>
      </c>
      <c r="D143" s="164" t="s">
        <v>61</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Acta</v>
      </c>
      <c r="C144" s="140" t="str">
        <f>IF( ISBLANK('03.Muestra'!$E19),"",'03.Muestra'!$E19)</f>
        <v>https://www.guadalajara.es/recursos/doc/portal/2021/02/05/acta-del-pleno-de-2021-04-30.pdf</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Reglamento</v>
      </c>
      <c r="C145" s="140" t="str">
        <f>IF( ISBLANK('03.Muestra'!$E20),"",'03.Muestra'!$E20)</f>
        <v>https://www.guadalajara.es/recursos/doc/portal/2017/09/19/2017-reglamento-de-participacion-ciudadana76930.pdf</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Transportes</v>
      </c>
      <c r="C146" s="140" t="str">
        <f>IF( ISBLANK('03.Muestra'!$E21),"",'03.Muestra'!$E21)</f>
        <v>https://www.guadalajara.es/es/informacion/transportes/</v>
      </c>
      <c r="D146" s="164" t="s">
        <v>61</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Feder</v>
      </c>
      <c r="C147" s="140" t="str">
        <f>IF( ISBLANK('03.Muestra'!$E22),"",'03.Muestra'!$E22)</f>
        <v>https://www.guadalajara.es/es/feder/</v>
      </c>
      <c r="D147" s="164" t="s">
        <v>61</v>
      </c>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Turismo</v>
      </c>
      <c r="C148" s="140" t="str">
        <f>IF( ISBLANK('03.Muestra'!$E23),"",'03.Muestra'!$E23)</f>
        <v>https://www.guadalajara.es/es/turismo/</v>
      </c>
      <c r="D148" s="164" t="s">
        <v>61</v>
      </c>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Noticias</v>
      </c>
      <c r="C149" s="140" t="str">
        <f>IF( ISBLANK('03.Muestra'!$E24),"",'03.Muestra'!$E24)</f>
        <v>https://www.guadalajara.es/es/informacion/noticias/</v>
      </c>
      <c r="D149" s="164" t="s">
        <v>61</v>
      </c>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Autoliquidaciones</v>
      </c>
      <c r="C150" s="140" t="str">
        <f>IF( ISBLANK('03.Muestra'!$E25),"",'03.Muestra'!$E25)</f>
        <v>https://www.guadalajara.es/es/autoliquidaciones/tasa-por-concesion-de-licencias-urbanisticas.html</v>
      </c>
      <c r="D150" s="164" t="s">
        <v>61</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Población</v>
      </c>
      <c r="C151" s="140" t="str">
        <f>IF( ISBLANK('03.Muestra'!$E26),"",'03.Muestra'!$E26)</f>
        <v>https://www.guadalajara.es/es/ciudad/poblacion/</v>
      </c>
      <c r="D151" s="164" t="s">
        <v>61</v>
      </c>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Sesiones del Pleno</v>
      </c>
      <c r="C152" s="140" t="str">
        <f>IF( ISBLANK('03.Muestra'!$E27),"",'03.Muestra'!$E27)</f>
        <v>https://sesiones.guadalajara.es/session/sessionDetail/ff8080817989e35f0179a454fa2a0004</v>
      </c>
      <c r="D152" s="164" t="s">
        <v>61</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ref="D153:D167" si="7">IF(AND(B153&lt;&gt;"",C153&lt;&gt;""),"N/T","")</f>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Ayuntamiento de Guadalajara</v>
      </c>
      <c r="C171" s="140" t="str">
        <f>IF( ISBLANK('03.Muestra'!$E8),"",'03.Muestra'!$E8)</f>
        <v>https://www.guadalajara.es/es/</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Mapa web</v>
      </c>
      <c r="C172" s="140" t="str">
        <f>IF( ISBLANK('03.Muestra'!$E9),"",'03.Muestra'!$E9)</f>
        <v>https://www.guadalajara.es/es/mapa-web/</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2</v>
      </c>
      <c r="I172" s="147">
        <f ca="1">COUNTIF($D171:INDIRECT("$D" &amp;  SUM(ROW()-1,'03.Muestra'!$D$45)-1),I171)</f>
        <v>0</v>
      </c>
      <c r="J172" s="147">
        <f ca="1">COUNTIF($D171:INDIRECT("$D" &amp;  SUM(ROW()-1,'03.Muestra'!$D$45)-1),J171)</f>
        <v>18</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Buzón ciudadano</v>
      </c>
      <c r="C173" s="140" t="str">
        <f>IF( ISBLANK('03.Muestra'!$E10),"",'03.Muestra'!$E10)</f>
        <v>https://www.guadalajara.es/es/ayuntamiento/participacion/buzon-ciudadano/</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Buscador</v>
      </c>
      <c r="C174" s="140" t="str">
        <f>IF( ISBLANK('03.Muestra'!$E11),"",'03.Muestra'!$E11)</f>
        <v>https://www.guadalajara.es/es/buscadorGeneral.do</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Accesibilidad</v>
      </c>
      <c r="C175" s="140" t="str">
        <f>IF( ISBLANK('03.Muestra'!$E12),"",'03.Muestra'!$E12)</f>
        <v>https://www.guadalajara.es/es/accesibilidad/</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Documento legal</v>
      </c>
      <c r="C176" s="140" t="str">
        <f>IF( ISBLANK('03.Muestra'!$E13),"",'03.Muestra'!$E13)</f>
        <v>https://www.guadalajara.es/es/documento-legal/</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Administración</v>
      </c>
      <c r="C177" s="140" t="str">
        <f>IF( ISBLANK('03.Muestra'!$E14),"",'03.Muestra'!$E14)</f>
        <v>https://www.guadalajara.es/es/ayuntamiento/administracion/</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Sede electrónica</v>
      </c>
      <c r="C178" s="140" t="str">
        <f>IF( ISBLANK('03.Muestra'!$E15),"",'03.Muestra'!$E15)</f>
        <v>https://www.guadalajara.es/es/tramites/sede-electronica</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Cita previa</v>
      </c>
      <c r="C179" s="140" t="str">
        <f>IF( ISBLANK('03.Muestra'!$E16),"",'03.Muestra'!$E16)</f>
        <v>https://www.guadalajara.es/es/servicio-de-cita-previa-online.html</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Perfil de contratante</v>
      </c>
      <c r="C180" s="140" t="str">
        <f>IF( ISBLANK('03.Muestra'!$E17),"",'03.Muestra'!$E17)</f>
        <v>https://www.guadalajara.es/es/informacion/perfil-de-contratante/</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Medios de comunicación</v>
      </c>
      <c r="C181" s="140" t="str">
        <f>IF( ISBLANK('03.Muestra'!$E18),"",'03.Muestra'!$E18)</f>
        <v>https://www.guadalajara.es/es/informacion/medios-de-comunicacion/</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Acta</v>
      </c>
      <c r="C182" s="140" t="str">
        <f>IF( ISBLANK('03.Muestra'!$E19),"",'03.Muestra'!$E19)</f>
        <v>https://www.guadalajara.es/recursos/doc/portal/2021/02/05/acta-del-pleno-de-2021-04-30.pdf</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Reglamento</v>
      </c>
      <c r="C183" s="140" t="str">
        <f>IF( ISBLANK('03.Muestra'!$E20),"",'03.Muestra'!$E20)</f>
        <v>https://www.guadalajara.es/recursos/doc/portal/2017/09/19/2017-reglamento-de-participacion-ciudadana76930.pdf</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Transportes</v>
      </c>
      <c r="C184" s="140" t="str">
        <f>IF( ISBLANK('03.Muestra'!$E21),"",'03.Muestra'!$E21)</f>
        <v>https://www.guadalajara.es/es/informacion/transportes/</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Feder</v>
      </c>
      <c r="C185" s="140" t="str">
        <f>IF( ISBLANK('03.Muestra'!$E22),"",'03.Muestra'!$E22)</f>
        <v>https://www.guadalajara.es/es/feder/</v>
      </c>
      <c r="D185" s="164" t="s">
        <v>61</v>
      </c>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Turismo</v>
      </c>
      <c r="C186" s="140" t="str">
        <f>IF( ISBLANK('03.Muestra'!$E23),"",'03.Muestra'!$E23)</f>
        <v>https://www.guadalajara.es/es/turismo/</v>
      </c>
      <c r="D186" s="164" t="s">
        <v>61</v>
      </c>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Noticias</v>
      </c>
      <c r="C187" s="140" t="str">
        <f>IF( ISBLANK('03.Muestra'!$E24),"",'03.Muestra'!$E24)</f>
        <v>https://www.guadalajara.es/es/informacion/noticias/</v>
      </c>
      <c r="D187" s="164" t="s">
        <v>61</v>
      </c>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Autoliquidaciones</v>
      </c>
      <c r="C188" s="140" t="str">
        <f>IF( ISBLANK('03.Muestra'!$E25),"",'03.Muestra'!$E25)</f>
        <v>https://www.guadalajara.es/es/autoliquidaciones/tasa-por-concesion-de-licencias-urbanisticas.html</v>
      </c>
      <c r="D188" s="164" t="s">
        <v>61</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Población</v>
      </c>
      <c r="C189" s="140" t="str">
        <f>IF( ISBLANK('03.Muestra'!$E26),"",'03.Muestra'!$E26)</f>
        <v>https://www.guadalajara.es/es/ciudad/poblacion/</v>
      </c>
      <c r="D189" s="164" t="s">
        <v>61</v>
      </c>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Sesiones del Pleno</v>
      </c>
      <c r="C190" s="140" t="str">
        <f>IF( ISBLANK('03.Muestra'!$E27),"",'03.Muestra'!$E27)</f>
        <v>https://sesiones.guadalajara.es/session/sessionDetail/ff8080817989e35f0179a454fa2a0004</v>
      </c>
      <c r="D190" s="164" t="s">
        <v>61</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ref="D191:D205" si="9">IF(AND(B191&lt;&gt;"",C191&lt;&gt;""),"N/T","")</f>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Ayuntamiento de Guadalajara</v>
      </c>
      <c r="C209" s="140" t="str">
        <f>IF( ISBLANK('03.Muestra'!$E8),"",'03.Muestra'!$E8)</f>
        <v>https://www.guadalajara.es/es/</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Mapa web</v>
      </c>
      <c r="C210" s="140" t="str">
        <f>IF( ISBLANK('03.Muestra'!$E9),"",'03.Muestra'!$E9)</f>
        <v>https://www.guadalajara.es/es/mapa-web/</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2</v>
      </c>
      <c r="I210" s="147">
        <f ca="1">COUNTIF($D209:INDIRECT("$D" &amp;  SUM(ROW()-1,'03.Muestra'!$D$45)-1),I209)</f>
        <v>0</v>
      </c>
      <c r="J210" s="147">
        <f ca="1">COUNTIF($D209:INDIRECT("$D" &amp;  SUM(ROW()-1,'03.Muestra'!$D$45)-1),J209)</f>
        <v>18</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Buzón ciudadano</v>
      </c>
      <c r="C211" s="140" t="str">
        <f>IF( ISBLANK('03.Muestra'!$E10),"",'03.Muestra'!$E10)</f>
        <v>https://www.guadalajara.es/es/ayuntamiento/participacion/buzon-ciudadano/</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Buscador</v>
      </c>
      <c r="C212" s="140" t="str">
        <f>IF( ISBLANK('03.Muestra'!$E11),"",'03.Muestra'!$E11)</f>
        <v>https://www.guadalajara.es/es/buscadorGeneral.do</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Accesibilidad</v>
      </c>
      <c r="C213" s="140" t="str">
        <f>IF( ISBLANK('03.Muestra'!$E12),"",'03.Muestra'!$E12)</f>
        <v>https://www.guadalajara.es/es/accesibilidad/</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Documento legal</v>
      </c>
      <c r="C214" s="140" t="str">
        <f>IF( ISBLANK('03.Muestra'!$E13),"",'03.Muestra'!$E13)</f>
        <v>https://www.guadalajara.es/es/documento-legal/</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Administración</v>
      </c>
      <c r="C215" s="140" t="str">
        <f>IF( ISBLANK('03.Muestra'!$E14),"",'03.Muestra'!$E14)</f>
        <v>https://www.guadalajara.es/es/ayuntamiento/administracion/</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Sede electrónica</v>
      </c>
      <c r="C216" s="140" t="str">
        <f>IF( ISBLANK('03.Muestra'!$E15),"",'03.Muestra'!$E15)</f>
        <v>https://www.guadalajara.es/es/tramites/sede-electronica</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Cita previa</v>
      </c>
      <c r="C217" s="140" t="str">
        <f>IF( ISBLANK('03.Muestra'!$E16),"",'03.Muestra'!$E16)</f>
        <v>https://www.guadalajara.es/es/servicio-de-cita-previa-online.html</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Perfil de contratante</v>
      </c>
      <c r="C218" s="140" t="str">
        <f>IF( ISBLANK('03.Muestra'!$E17),"",'03.Muestra'!$E17)</f>
        <v>https://www.guadalajara.es/es/informacion/perfil-de-contratante/</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Medios de comunicación</v>
      </c>
      <c r="C219" s="140" t="str">
        <f>IF( ISBLANK('03.Muestra'!$E18),"",'03.Muestra'!$E18)</f>
        <v>https://www.guadalajara.es/es/informacion/medios-de-comunicacion/</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Acta</v>
      </c>
      <c r="C220" s="140" t="str">
        <f>IF( ISBLANK('03.Muestra'!$E19),"",'03.Muestra'!$E19)</f>
        <v>https://www.guadalajara.es/recursos/doc/portal/2021/02/05/acta-del-pleno-de-2021-04-30.pdf</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Reglamento</v>
      </c>
      <c r="C221" s="140" t="str">
        <f>IF( ISBLANK('03.Muestra'!$E20),"",'03.Muestra'!$E20)</f>
        <v>https://www.guadalajara.es/recursos/doc/portal/2017/09/19/2017-reglamento-de-participacion-ciudadana76930.pdf</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Transportes</v>
      </c>
      <c r="C222" s="140" t="str">
        <f>IF( ISBLANK('03.Muestra'!$E21),"",'03.Muestra'!$E21)</f>
        <v>https://www.guadalajara.es/es/informacion/transportes/</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Feder</v>
      </c>
      <c r="C223" s="140" t="str">
        <f>IF( ISBLANK('03.Muestra'!$E22),"",'03.Muestra'!$E22)</f>
        <v>https://www.guadalajara.es/es/feder/</v>
      </c>
      <c r="D223" s="164" t="s">
        <v>61</v>
      </c>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Turismo</v>
      </c>
      <c r="C224" s="140" t="str">
        <f>IF( ISBLANK('03.Muestra'!$E23),"",'03.Muestra'!$E23)</f>
        <v>https://www.guadalajara.es/es/turismo/</v>
      </c>
      <c r="D224" s="164" t="s">
        <v>61</v>
      </c>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Noticias</v>
      </c>
      <c r="C225" s="140" t="str">
        <f>IF( ISBLANK('03.Muestra'!$E24),"",'03.Muestra'!$E24)</f>
        <v>https://www.guadalajara.es/es/informacion/noticias/</v>
      </c>
      <c r="D225" s="164" t="s">
        <v>61</v>
      </c>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Autoliquidaciones</v>
      </c>
      <c r="C226" s="140" t="str">
        <f>IF( ISBLANK('03.Muestra'!$E25),"",'03.Muestra'!$E25)</f>
        <v>https://www.guadalajara.es/es/autoliquidaciones/tasa-por-concesion-de-licencias-urbanisticas.html</v>
      </c>
      <c r="D226" s="164" t="s">
        <v>61</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Población</v>
      </c>
      <c r="C227" s="140" t="str">
        <f>IF( ISBLANK('03.Muestra'!$E26),"",'03.Muestra'!$E26)</f>
        <v>https://www.guadalajara.es/es/ciudad/poblacion/</v>
      </c>
      <c r="D227" s="164" t="s">
        <v>61</v>
      </c>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Sesiones del Pleno</v>
      </c>
      <c r="C228" s="140" t="str">
        <f>IF( ISBLANK('03.Muestra'!$E27),"",'03.Muestra'!$E27)</f>
        <v>https://sesiones.guadalajara.es/session/sessionDetail/ff8080817989e35f0179a454fa2a0004</v>
      </c>
      <c r="D228" s="164" t="s">
        <v>61</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Ayuntamiento de Guadalajara</v>
      </c>
      <c r="C247" s="140" t="str">
        <f>IF( ISBLANK('03.Muestra'!$E8),"",'03.Muestra'!$E8)</f>
        <v>https://www.guadalajara.es/es/</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Mapa web</v>
      </c>
      <c r="C248" s="140" t="str">
        <f>IF( ISBLANK('03.Muestra'!$E9),"",'03.Muestra'!$E9)</f>
        <v>https://www.guadalajara.es/es/mapa-web/</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18</v>
      </c>
      <c r="I248" s="147">
        <f ca="1">COUNTIF($D247:INDIRECT("$D" &amp;  SUM(ROW()-1,'03.Muestra'!$D$45)-1),I247)</f>
        <v>0</v>
      </c>
      <c r="J248" s="147">
        <f ca="1">COUNTIF($D247:INDIRECT("$D" &amp;  SUM(ROW()-1,'03.Muestra'!$D$45)-1),J247)</f>
        <v>2</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Buzón ciudadano</v>
      </c>
      <c r="C249" s="140" t="str">
        <f>IF( ISBLANK('03.Muestra'!$E10),"",'03.Muestra'!$E10)</f>
        <v>https://www.guadalajara.es/es/ayuntamiento/participacion/buzon-ciudadano/</v>
      </c>
      <c r="D249" s="164" t="s">
        <v>61</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Buscador</v>
      </c>
      <c r="C250" s="140" t="str">
        <f>IF( ISBLANK('03.Muestra'!$E11),"",'03.Muestra'!$E11)</f>
        <v>https://www.guadalajara.es/es/buscadorGeneral.do</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Accesibilidad</v>
      </c>
      <c r="C251" s="140" t="str">
        <f>IF( ISBLANK('03.Muestra'!$E12),"",'03.Muestra'!$E12)</f>
        <v>https://www.guadalajara.es/es/accesibilidad/</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Documento legal</v>
      </c>
      <c r="C252" s="140" t="str">
        <f>IF( ISBLANK('03.Muestra'!$E13),"",'03.Muestra'!$E13)</f>
        <v>https://www.guadalajara.es/es/documento-legal/</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Administración</v>
      </c>
      <c r="C253" s="140" t="str">
        <f>IF( ISBLANK('03.Muestra'!$E14),"",'03.Muestra'!$E14)</f>
        <v>https://www.guadalajara.es/es/ayuntamiento/administracion/</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Sede electrónica</v>
      </c>
      <c r="C254" s="140" t="str">
        <f>IF( ISBLANK('03.Muestra'!$E15),"",'03.Muestra'!$E15)</f>
        <v>https://www.guadalajara.es/es/tramites/sede-electronica</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Cita previa</v>
      </c>
      <c r="C255" s="140" t="str">
        <f>IF( ISBLANK('03.Muestra'!$E16),"",'03.Muestra'!$E16)</f>
        <v>https://www.guadalajara.es/es/servicio-de-cita-previa-online.html</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Perfil de contratante</v>
      </c>
      <c r="C256" s="140" t="str">
        <f>IF( ISBLANK('03.Muestra'!$E17),"",'03.Muestra'!$E17)</f>
        <v>https://www.guadalajara.es/es/informacion/perfil-de-contratante/</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Medios de comunicación</v>
      </c>
      <c r="C257" s="140" t="str">
        <f>IF( ISBLANK('03.Muestra'!$E18),"",'03.Muestra'!$E18)</f>
        <v>https://www.guadalajara.es/es/informacion/medios-de-comunicacion/</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Acta</v>
      </c>
      <c r="C258" s="140" t="str">
        <f>IF( ISBLANK('03.Muestra'!$E19),"",'03.Muestra'!$E19)</f>
        <v>https://www.guadalajara.es/recursos/doc/portal/2021/02/05/acta-del-pleno-de-2021-04-30.pdf</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Reglamento</v>
      </c>
      <c r="C259" s="140" t="str">
        <f>IF( ISBLANK('03.Muestra'!$E20),"",'03.Muestra'!$E20)</f>
        <v>https://www.guadalajara.es/recursos/doc/portal/2017/09/19/2017-reglamento-de-participacion-ciudadana76930.pdf</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Transportes</v>
      </c>
      <c r="C260" s="140" t="str">
        <f>IF( ISBLANK('03.Muestra'!$E21),"",'03.Muestra'!$E21)</f>
        <v>https://www.guadalajara.es/es/informacion/transportes/</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Feder</v>
      </c>
      <c r="C261" s="140" t="str">
        <f>IF( ISBLANK('03.Muestra'!$E22),"",'03.Muestra'!$E22)</f>
        <v>https://www.guadalajara.es/es/feder/</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Turismo</v>
      </c>
      <c r="C262" s="140" t="str">
        <f>IF( ISBLANK('03.Muestra'!$E23),"",'03.Muestra'!$E23)</f>
        <v>https://www.guadalajara.es/es/turismo/</v>
      </c>
      <c r="D262" s="164" t="s">
        <v>73</v>
      </c>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Noticias</v>
      </c>
      <c r="C263" s="140" t="str">
        <f>IF( ISBLANK('03.Muestra'!$E24),"",'03.Muestra'!$E24)</f>
        <v>https://www.guadalajara.es/es/informacion/noticias/</v>
      </c>
      <c r="D263" s="164" t="s">
        <v>73</v>
      </c>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Autoliquidaciones</v>
      </c>
      <c r="C264" s="140" t="str">
        <f>IF( ISBLANK('03.Muestra'!$E25),"",'03.Muestra'!$E25)</f>
        <v>https://www.guadalajara.es/es/autoliquidaciones/tasa-por-concesion-de-licencias-urbanisticas.html</v>
      </c>
      <c r="D264" s="164" t="s">
        <v>73</v>
      </c>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Población</v>
      </c>
      <c r="C265" s="140" t="str">
        <f>IF( ISBLANK('03.Muestra'!$E26),"",'03.Muestra'!$E26)</f>
        <v>https://www.guadalajara.es/es/ciudad/poblacion/</v>
      </c>
      <c r="D265" s="164" t="s">
        <v>73</v>
      </c>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Sesiones del Pleno</v>
      </c>
      <c r="C266" s="140" t="str">
        <f>IF( ISBLANK('03.Muestra'!$E27),"",'03.Muestra'!$E27)</f>
        <v>https://sesiones.guadalajara.es/session/sessionDetail/ff8080817989e35f0179a454fa2a0004</v>
      </c>
      <c r="D266" s="164" t="s">
        <v>73</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ref="D267:D281" si="13">IF(AND(B267&lt;&gt;"",C267&lt;&gt;""),"N/T","")</f>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Ayuntamiento de Guadalajara</v>
      </c>
      <c r="C285" s="140" t="str">
        <f>IF( ISBLANK('03.Muestra'!$E8),"",'03.Muestra'!$E8)</f>
        <v>https://www.guadalajara.es/es/</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Mapa web</v>
      </c>
      <c r="C286" s="140" t="str">
        <f>IF( ISBLANK('03.Muestra'!$E9),"",'03.Muestra'!$E9)</f>
        <v>https://www.guadalajara.es/es/mapa-web/</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2</v>
      </c>
      <c r="I286" s="147">
        <f ca="1">COUNTIF($D285:INDIRECT("$D" &amp;  SUM(ROW()-1,'03.Muestra'!$D$45)-1),I285)</f>
        <v>1</v>
      </c>
      <c r="J286" s="147">
        <f ca="1">COUNTIF($D285:INDIRECT("$D" &amp;  SUM(ROW()-1,'03.Muestra'!$D$45)-1),J285)</f>
        <v>17</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Buzón ciudadano</v>
      </c>
      <c r="C287" s="140" t="str">
        <f>IF( ISBLANK('03.Muestra'!$E10),"",'03.Muestra'!$E10)</f>
        <v>https://www.guadalajara.es/es/ayuntamiento/participacion/buzon-ciudadano/</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Buscador</v>
      </c>
      <c r="C288" s="140" t="str">
        <f>IF( ISBLANK('03.Muestra'!$E11),"",'03.Muestra'!$E11)</f>
        <v>https://www.guadalajara.es/es/buscadorGeneral.do</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Accesibilidad</v>
      </c>
      <c r="C289" s="140" t="str">
        <f>IF( ISBLANK('03.Muestra'!$E12),"",'03.Muestra'!$E12)</f>
        <v>https://www.guadalajara.es/es/accesibilidad/</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Documento legal</v>
      </c>
      <c r="C290" s="140" t="str">
        <f>IF( ISBLANK('03.Muestra'!$E13),"",'03.Muestra'!$E13)</f>
        <v>https://www.guadalajara.es/es/documento-legal/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Administración</v>
      </c>
      <c r="C291" s="140" t="str">
        <f>IF( ISBLANK('03.Muestra'!$E14),"",'03.Muestra'!$E14)</f>
        <v>https://www.guadalajara.es/es/ayuntamiento/administracion/</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Sede electrónica</v>
      </c>
      <c r="C292" s="140" t="str">
        <f>IF( ISBLANK('03.Muestra'!$E15),"",'03.Muestra'!$E15)</f>
        <v>https://www.guadalajara.es/es/tramites/sede-electronica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Cita previa</v>
      </c>
      <c r="C293" s="140" t="str">
        <f>IF( ISBLANK('03.Muestra'!$E16),"",'03.Muestra'!$E16)</f>
        <v>https://www.guadalajara.es/es/servicio-de-cita-previa-online.html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Perfil de contratante</v>
      </c>
      <c r="C294" s="140" t="str">
        <f>IF( ISBLANK('03.Muestra'!$E17),"",'03.Muestra'!$E17)</f>
        <v>https://www.guadalajara.es/es/informacion/perfil-de-contratante/</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Medios de comunicación</v>
      </c>
      <c r="C295" s="140" t="str">
        <f>IF( ISBLANK('03.Muestra'!$E18),"",'03.Muestra'!$E18)</f>
        <v>https://www.guadalajara.es/es/informacion/medios-de-comunicacion/</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Acta</v>
      </c>
      <c r="C296" s="140" t="str">
        <f>IF( ISBLANK('03.Muestra'!$E19),"",'03.Muestra'!$E19)</f>
        <v>https://www.guadalajara.es/recursos/doc/portal/2021/02/05/acta-del-pleno-de-2021-04-30.pdf</v>
      </c>
      <c r="D296" s="164" t="s">
        <v>73</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Reglamento</v>
      </c>
      <c r="C297" s="140" t="str">
        <f>IF( ISBLANK('03.Muestra'!$E20),"",'03.Muestra'!$E20)</f>
        <v>https://www.guadalajara.es/recursos/doc/portal/2017/09/19/2017-reglamento-de-participacion-ciudadana76930.pdf</v>
      </c>
      <c r="D297" s="164" t="s">
        <v>73</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Transportes</v>
      </c>
      <c r="C298" s="140" t="str">
        <f>IF( ISBLANK('03.Muestra'!$E21),"",'03.Muestra'!$E21)</f>
        <v>https://www.guadalajara.es/es/informacion/transportes/</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Feder</v>
      </c>
      <c r="C299" s="140" t="str">
        <f>IF( ISBLANK('03.Muestra'!$E22),"",'03.Muestra'!$E22)</f>
        <v>https://www.guadalajara.es/es/feder/</v>
      </c>
      <c r="D299" s="164" t="s">
        <v>61</v>
      </c>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Turismo</v>
      </c>
      <c r="C300" s="140" t="str">
        <f>IF( ISBLANK('03.Muestra'!$E23),"",'03.Muestra'!$E23)</f>
        <v>https://www.guadalajara.es/es/turismo/</v>
      </c>
      <c r="D300" s="164" t="s">
        <v>61</v>
      </c>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Noticias</v>
      </c>
      <c r="C301" s="140" t="str">
        <f>IF( ISBLANK('03.Muestra'!$E24),"",'03.Muestra'!$E24)</f>
        <v>https://www.guadalajara.es/es/informacion/noticias/</v>
      </c>
      <c r="D301" s="164" t="s">
        <v>61</v>
      </c>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Autoliquidaciones</v>
      </c>
      <c r="C302" s="140" t="str">
        <f>IF( ISBLANK('03.Muestra'!$E25),"",'03.Muestra'!$E25)</f>
        <v>https://www.guadalajara.es/es/autoliquidaciones/tasa-por-concesion-de-licencias-urbanisticas.html</v>
      </c>
      <c r="D302" s="164" t="s">
        <v>61</v>
      </c>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Población</v>
      </c>
      <c r="C303" s="140" t="str">
        <f>IF( ISBLANK('03.Muestra'!$E26),"",'03.Muestra'!$E26)</f>
        <v>https://www.guadalajara.es/es/ciudad/poblacion/</v>
      </c>
      <c r="D303" s="164" t="s">
        <v>61</v>
      </c>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Sesiones del Pleno</v>
      </c>
      <c r="C304" s="140" t="str">
        <f>IF( ISBLANK('03.Muestra'!$E27),"",'03.Muestra'!$E27)</f>
        <v>https://sesiones.guadalajara.es/session/sessionDetail/ff8080817989e35f0179a454fa2a0004</v>
      </c>
      <c r="D304" s="164" t="s">
        <v>64</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Ayuntamiento de Guadalajara</v>
      </c>
      <c r="C323" s="140" t="str">
        <f>IF( ISBLANK('03.Muestra'!$E8),"",'03.Muestra'!$E8)</f>
        <v>https://www.guadalajara.es/es/</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Mapa web</v>
      </c>
      <c r="C324" s="140" t="str">
        <f>IF( ISBLANK('03.Muestra'!$E9),"",'03.Muestra'!$E9)</f>
        <v>https://www.guadalajara.es/es/mapa-web/</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18</v>
      </c>
      <c r="I324" s="147">
        <f ca="1">COUNTIF($D323:INDIRECT("$D" &amp;  SUM(ROW()-1,'03.Muestra'!$D$45)-1),I323)</f>
        <v>0</v>
      </c>
      <c r="J324" s="147">
        <f ca="1">COUNTIF($D323:INDIRECT("$D" &amp;  SUM(ROW()-1,'03.Muestra'!$D$45)-1),J323)</f>
        <v>2</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Buzón ciudadano</v>
      </c>
      <c r="C325" s="140" t="str">
        <f>IF( ISBLANK('03.Muestra'!$E10),"",'03.Muestra'!$E10)</f>
        <v>https://www.guadalajara.es/es/ayuntamiento/participacion/buzon-ciudadano/</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Buscador</v>
      </c>
      <c r="C326" s="140" t="str">
        <f>IF( ISBLANK('03.Muestra'!$E11),"",'03.Muestra'!$E11)</f>
        <v>https://www.guadalajara.es/es/buscadorGeneral.do</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Accesibilidad</v>
      </c>
      <c r="C327" s="140" t="str">
        <f>IF( ISBLANK('03.Muestra'!$E12),"",'03.Muestra'!$E12)</f>
        <v>https://www.guadalajara.es/es/accesibilidad/</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Documento legal</v>
      </c>
      <c r="C328" s="140" t="str">
        <f>IF( ISBLANK('03.Muestra'!$E13),"",'03.Muestra'!$E13)</f>
        <v>https://www.guadalajara.es/es/documento-legal/</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Administración</v>
      </c>
      <c r="C329" s="140" t="str">
        <f>IF( ISBLANK('03.Muestra'!$E14),"",'03.Muestra'!$E14)</f>
        <v>https://www.guadalajara.es/es/ayuntamiento/administracion/</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Sede electrónica</v>
      </c>
      <c r="C330" s="140" t="str">
        <f>IF( ISBLANK('03.Muestra'!$E15),"",'03.Muestra'!$E15)</f>
        <v>https://www.guadalajara.es/es/tramites/sede-electronica</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Cita previa</v>
      </c>
      <c r="C331" s="140" t="str">
        <f>IF( ISBLANK('03.Muestra'!$E16),"",'03.Muestra'!$E16)</f>
        <v>https://www.guadalajara.es/es/servicio-de-cita-previa-online.html</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Perfil de contratante</v>
      </c>
      <c r="C332" s="140" t="str">
        <f>IF( ISBLANK('03.Muestra'!$E17),"",'03.Muestra'!$E17)</f>
        <v>https://www.guadalajara.es/es/informacion/perfil-de-contratante/</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Medios de comunicación</v>
      </c>
      <c r="C333" s="140" t="str">
        <f>IF( ISBLANK('03.Muestra'!$E18),"",'03.Muestra'!$E18)</f>
        <v>https://www.guadalajara.es/es/informacion/medios-de-comunicacion/</v>
      </c>
      <c r="D333" s="164" t="s">
        <v>73</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Acta</v>
      </c>
      <c r="C334" s="140" t="str">
        <f>IF( ISBLANK('03.Muestra'!$E19),"",'03.Muestra'!$E19)</f>
        <v>https://www.guadalajara.es/recursos/doc/portal/2021/02/05/acta-del-pleno-de-2021-04-30.pdf</v>
      </c>
      <c r="D334" s="164" t="s">
        <v>73</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Reglamento</v>
      </c>
      <c r="C335" s="140" t="str">
        <f>IF( ISBLANK('03.Muestra'!$E20),"",'03.Muestra'!$E20)</f>
        <v>https://www.guadalajara.es/recursos/doc/portal/2017/09/19/2017-reglamento-de-participacion-ciudadana76930.pdf</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Transportes</v>
      </c>
      <c r="C336" s="140" t="str">
        <f>IF( ISBLANK('03.Muestra'!$E21),"",'03.Muestra'!$E21)</f>
        <v>https://www.guadalajara.es/es/informacion/transportes/</v>
      </c>
      <c r="D336" s="164" t="s">
        <v>73</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Feder</v>
      </c>
      <c r="C337" s="140" t="str">
        <f>IF( ISBLANK('03.Muestra'!$E22),"",'03.Muestra'!$E22)</f>
        <v>https://www.guadalajara.es/es/feder/</v>
      </c>
      <c r="D337" s="164" t="s">
        <v>73</v>
      </c>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Turismo</v>
      </c>
      <c r="C338" s="140" t="str">
        <f>IF( ISBLANK('03.Muestra'!$E23),"",'03.Muestra'!$E23)</f>
        <v>https://www.guadalajara.es/es/turismo/</v>
      </c>
      <c r="D338" s="164" t="s">
        <v>73</v>
      </c>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Noticias</v>
      </c>
      <c r="C339" s="140" t="str">
        <f>IF( ISBLANK('03.Muestra'!$E24),"",'03.Muestra'!$E24)</f>
        <v>https://www.guadalajara.es/es/informacion/noticias/</v>
      </c>
      <c r="D339" s="164" t="s">
        <v>73</v>
      </c>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Autoliquidaciones</v>
      </c>
      <c r="C340" s="140" t="str">
        <f>IF( ISBLANK('03.Muestra'!$E25),"",'03.Muestra'!$E25)</f>
        <v>https://www.guadalajara.es/es/autoliquidaciones/tasa-por-concesion-de-licencias-urbanisticas.html</v>
      </c>
      <c r="D340" s="164" t="s">
        <v>73</v>
      </c>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Población</v>
      </c>
      <c r="C341" s="140" t="str">
        <f>IF( ISBLANK('03.Muestra'!$E26),"",'03.Muestra'!$E26)</f>
        <v>https://www.guadalajara.es/es/ciudad/poblacion/</v>
      </c>
      <c r="D341" s="164" t="s">
        <v>73</v>
      </c>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Sesiones del Pleno</v>
      </c>
      <c r="C342" s="140" t="str">
        <f>IF( ISBLANK('03.Muestra'!$E27),"",'03.Muestra'!$E27)</f>
        <v>https://sesiones.guadalajara.es/session/sessionDetail/ff8080817989e35f0179a454fa2a0004</v>
      </c>
      <c r="D342" s="164" t="s">
        <v>73</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Ayuntamiento de Guadalajara</v>
      </c>
      <c r="C361" s="140" t="str">
        <f>IF( ISBLANK('03.Muestra'!$E8),"",'03.Muestra'!$E8)</f>
        <v>https://www.guadalajara.es/es/</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Mapa web</v>
      </c>
      <c r="C362" s="140" t="str">
        <f>IF( ISBLANK('03.Muestra'!$E9),"",'03.Muestra'!$E9)</f>
        <v>https://www.guadalajara.es/es/mapa-web/</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20</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Buzón ciudadano</v>
      </c>
      <c r="C363" s="140" t="str">
        <f>IF( ISBLANK('03.Muestra'!$E10),"",'03.Muestra'!$E10)</f>
        <v>https://www.guadalajara.es/es/ayuntamiento/participacion/buzon-ciudadano/</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Buscador</v>
      </c>
      <c r="C364" s="140" t="str">
        <f>IF( ISBLANK('03.Muestra'!$E11),"",'03.Muestra'!$E11)</f>
        <v>https://www.guadalajara.es/es/buscadorGeneral.do</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Accesibilidad</v>
      </c>
      <c r="C365" s="140" t="str">
        <f>IF( ISBLANK('03.Muestra'!$E12),"",'03.Muestra'!$E12)</f>
        <v>https://www.guadalajara.es/es/accesibilidad/</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Documento legal</v>
      </c>
      <c r="C366" s="140" t="str">
        <f>IF( ISBLANK('03.Muestra'!$E13),"",'03.Muestra'!$E13)</f>
        <v>https://www.guadalajara.es/es/documento-legal/</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Administración</v>
      </c>
      <c r="C367" s="140" t="str">
        <f>IF( ISBLANK('03.Muestra'!$E14),"",'03.Muestra'!$E14)</f>
        <v>https://www.guadalajara.es/es/ayuntamiento/administracion/</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Sede electrónica</v>
      </c>
      <c r="C368" s="140" t="str">
        <f>IF( ISBLANK('03.Muestra'!$E15),"",'03.Muestra'!$E15)</f>
        <v>https://www.guadalajara.es/es/tramites/sede-electronica</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Cita previa</v>
      </c>
      <c r="C369" s="140" t="str">
        <f>IF( ISBLANK('03.Muestra'!$E16),"",'03.Muestra'!$E16)</f>
        <v>https://www.guadalajara.es/es/servicio-de-cita-previa-online.html</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Perfil de contratante</v>
      </c>
      <c r="C370" s="140" t="str">
        <f>IF( ISBLANK('03.Muestra'!$E17),"",'03.Muestra'!$E17)</f>
        <v>https://www.guadalajara.es/es/informacion/perfil-de-contratante/</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Medios de comunicación</v>
      </c>
      <c r="C371" s="140" t="str">
        <f>IF( ISBLANK('03.Muestra'!$E18),"",'03.Muestra'!$E18)</f>
        <v>https://www.guadalajara.es/es/informacion/medios-de-comunicacion/</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Acta</v>
      </c>
      <c r="C372" s="140" t="str">
        <f>IF( ISBLANK('03.Muestra'!$E19),"",'03.Muestra'!$E19)</f>
        <v>https://www.guadalajara.es/recursos/doc/portal/2021/02/05/acta-del-pleno-de-2021-04-30.pdf</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Reglamento</v>
      </c>
      <c r="C373" s="140" t="str">
        <f>IF( ISBLANK('03.Muestra'!$E20),"",'03.Muestra'!$E20)</f>
        <v>https://www.guadalajara.es/recursos/doc/portal/2017/09/19/2017-reglamento-de-participacion-ciudadana76930.pdf</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Transportes</v>
      </c>
      <c r="C374" s="140" t="str">
        <f>IF( ISBLANK('03.Muestra'!$E21),"",'03.Muestra'!$E21)</f>
        <v>https://www.guadalajara.es/es/informacion/transportes/</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Feder</v>
      </c>
      <c r="C375" s="140" t="str">
        <f>IF( ISBLANK('03.Muestra'!$E22),"",'03.Muestra'!$E22)</f>
        <v>https://www.guadalajara.es/es/feder/</v>
      </c>
      <c r="D375" s="164" t="s">
        <v>73</v>
      </c>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Turismo</v>
      </c>
      <c r="C376" s="140" t="str">
        <f>IF( ISBLANK('03.Muestra'!$E23),"",'03.Muestra'!$E23)</f>
        <v>https://www.guadalajara.es/es/turismo/</v>
      </c>
      <c r="D376" s="164" t="s">
        <v>73</v>
      </c>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Noticias</v>
      </c>
      <c r="C377" s="140" t="str">
        <f>IF( ISBLANK('03.Muestra'!$E24),"",'03.Muestra'!$E24)</f>
        <v>https://www.guadalajara.es/es/informacion/noticias/</v>
      </c>
      <c r="D377" s="164" t="s">
        <v>73</v>
      </c>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Autoliquidaciones</v>
      </c>
      <c r="C378" s="140" t="str">
        <f>IF( ISBLANK('03.Muestra'!$E25),"",'03.Muestra'!$E25)</f>
        <v>https://www.guadalajara.es/es/autoliquidaciones/tasa-por-concesion-de-licencias-urbanisticas.html</v>
      </c>
      <c r="D378" s="164" t="s">
        <v>73</v>
      </c>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Población</v>
      </c>
      <c r="C379" s="140" t="str">
        <f>IF( ISBLANK('03.Muestra'!$E26),"",'03.Muestra'!$E26)</f>
        <v>https://www.guadalajara.es/es/ciudad/poblacion/</v>
      </c>
      <c r="D379" s="164" t="s">
        <v>73</v>
      </c>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Sesiones del Pleno</v>
      </c>
      <c r="C380" s="140" t="str">
        <f>IF( ISBLANK('03.Muestra'!$E27),"",'03.Muestra'!$E27)</f>
        <v>https://sesiones.guadalajara.es/session/sessionDetail/ff8080817989e35f0179a454fa2a0004</v>
      </c>
      <c r="D380" s="164" t="s">
        <v>73</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ref="D381:D395" si="19">IF(AND(B381&lt;&gt;"",C381&lt;&gt;""),"N/T","")</f>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102" priority="68" operator="equal">
      <formula>"ERR"</formula>
    </cfRule>
  </conditionalFormatting>
  <conditionalFormatting sqref="D19:D53 D57:D91 D95:D129 D133:D167 D171:D205 D209:D243 D247:D281 D285:D319 D323:D357 D361:D395">
    <cfRule type="expression" dxfId="101" priority="62" stopIfTrue="1">
      <formula>ISBLANK(D19)</formula>
    </cfRule>
    <cfRule type="cellIs" dxfId="100" priority="63" stopIfTrue="1" operator="equal">
      <formula>"Pasa"</formula>
    </cfRule>
    <cfRule type="cellIs" dxfId="99" priority="64" stopIfTrue="1" operator="equal">
      <formula>"Falla"</formula>
    </cfRule>
    <cfRule type="cellIs" dxfId="98" priority="65" stopIfTrue="1" operator="equal">
      <formula>"N/A"</formula>
    </cfRule>
    <cfRule type="cellIs" dxfId="97" priority="66" stopIfTrue="1" operator="equal">
      <formula>"N/T"</formula>
    </cfRule>
    <cfRule type="cellIs" dxfId="96" priority="67" stopIfTrue="1" operator="equal">
      <formula>"N/D"</formula>
    </cfRule>
  </conditionalFormatting>
  <conditionalFormatting sqref="F19:J19">
    <cfRule type="expression" dxfId="95" priority="55" stopIfTrue="1">
      <formula>ISBLANK(F19)</formula>
    </cfRule>
    <cfRule type="cellIs" dxfId="94" priority="56" stopIfTrue="1" operator="equal">
      <formula>"Pasa"</formula>
    </cfRule>
    <cfRule type="cellIs" dxfId="93" priority="57" stopIfTrue="1" operator="equal">
      <formula>"Falla"</formula>
    </cfRule>
    <cfRule type="cellIs" dxfId="92" priority="58" stopIfTrue="1" operator="equal">
      <formula>"N/A"</formula>
    </cfRule>
    <cfRule type="cellIs" dxfId="91" priority="59" stopIfTrue="1" operator="equal">
      <formula>"N/T"</formula>
    </cfRule>
    <cfRule type="cellIs" dxfId="90" priority="60" stopIfTrue="1" operator="equal">
      <formula>"N/D"</formula>
    </cfRule>
  </conditionalFormatting>
  <conditionalFormatting sqref="F57:J57">
    <cfRule type="expression" dxfId="89" priority="49" stopIfTrue="1">
      <formula>ISBLANK(F57)</formula>
    </cfRule>
    <cfRule type="cellIs" dxfId="88" priority="50" stopIfTrue="1" operator="equal">
      <formula>"Pasa"</formula>
    </cfRule>
    <cfRule type="cellIs" dxfId="87" priority="51" stopIfTrue="1" operator="equal">
      <formula>"Falla"</formula>
    </cfRule>
    <cfRule type="cellIs" dxfId="86" priority="52" stopIfTrue="1" operator="equal">
      <formula>"N/A"</formula>
    </cfRule>
    <cfRule type="cellIs" dxfId="85" priority="53" stopIfTrue="1" operator="equal">
      <formula>"N/T"</formula>
    </cfRule>
    <cfRule type="cellIs" dxfId="84" priority="54" stopIfTrue="1" operator="equal">
      <formula>"N/D"</formula>
    </cfRule>
  </conditionalFormatting>
  <conditionalFormatting sqref="F95:J95">
    <cfRule type="expression" dxfId="83" priority="43" stopIfTrue="1">
      <formula>ISBLANK(F95)</formula>
    </cfRule>
    <cfRule type="cellIs" dxfId="82" priority="44" stopIfTrue="1" operator="equal">
      <formula>"Pasa"</formula>
    </cfRule>
    <cfRule type="cellIs" dxfId="81" priority="45" stopIfTrue="1" operator="equal">
      <formula>"Falla"</formula>
    </cfRule>
    <cfRule type="cellIs" dxfId="80" priority="46" stopIfTrue="1" operator="equal">
      <formula>"N/A"</formula>
    </cfRule>
    <cfRule type="cellIs" dxfId="79" priority="47" stopIfTrue="1" operator="equal">
      <formula>"N/T"</formula>
    </cfRule>
    <cfRule type="cellIs" dxfId="78" priority="48" stopIfTrue="1" operator="equal">
      <formula>"N/D"</formula>
    </cfRule>
  </conditionalFormatting>
  <conditionalFormatting sqref="F133:J133">
    <cfRule type="expression" dxfId="77" priority="37" stopIfTrue="1">
      <formula>ISBLANK(F133)</formula>
    </cfRule>
    <cfRule type="cellIs" dxfId="76" priority="38" stopIfTrue="1" operator="equal">
      <formula>"Pasa"</formula>
    </cfRule>
    <cfRule type="cellIs" dxfId="75" priority="39" stopIfTrue="1" operator="equal">
      <formula>"Falla"</formula>
    </cfRule>
    <cfRule type="cellIs" dxfId="74" priority="40" stopIfTrue="1" operator="equal">
      <formula>"N/A"</formula>
    </cfRule>
    <cfRule type="cellIs" dxfId="73" priority="41" stopIfTrue="1" operator="equal">
      <formula>"N/T"</formula>
    </cfRule>
    <cfRule type="cellIs" dxfId="72" priority="42" stopIfTrue="1" operator="equal">
      <formula>"N/D"</formula>
    </cfRule>
  </conditionalFormatting>
  <conditionalFormatting sqref="F171:J171">
    <cfRule type="expression" dxfId="71" priority="31" stopIfTrue="1">
      <formula>ISBLANK(F171)</formula>
    </cfRule>
    <cfRule type="cellIs" dxfId="70" priority="32" stopIfTrue="1" operator="equal">
      <formula>"Pasa"</formula>
    </cfRule>
    <cfRule type="cellIs" dxfId="69" priority="33" stopIfTrue="1" operator="equal">
      <formula>"Falla"</formula>
    </cfRule>
    <cfRule type="cellIs" dxfId="68" priority="34" stopIfTrue="1" operator="equal">
      <formula>"N/A"</formula>
    </cfRule>
    <cfRule type="cellIs" dxfId="67" priority="35" stopIfTrue="1" operator="equal">
      <formula>"N/T"</formula>
    </cfRule>
    <cfRule type="cellIs" dxfId="66" priority="36" stopIfTrue="1" operator="equal">
      <formula>"N/D"</formula>
    </cfRule>
  </conditionalFormatting>
  <conditionalFormatting sqref="F209:J209">
    <cfRule type="expression" dxfId="65" priority="25" stopIfTrue="1">
      <formula>ISBLANK(F209)</formula>
    </cfRule>
    <cfRule type="cellIs" dxfId="64" priority="26" stopIfTrue="1" operator="equal">
      <formula>"Pasa"</formula>
    </cfRule>
    <cfRule type="cellIs" dxfId="63" priority="27" stopIfTrue="1" operator="equal">
      <formula>"Falla"</formula>
    </cfRule>
    <cfRule type="cellIs" dxfId="62" priority="28" stopIfTrue="1" operator="equal">
      <formula>"N/A"</formula>
    </cfRule>
    <cfRule type="cellIs" dxfId="61" priority="29" stopIfTrue="1" operator="equal">
      <formula>"N/T"</formula>
    </cfRule>
    <cfRule type="cellIs" dxfId="60" priority="30" stopIfTrue="1" operator="equal">
      <formula>"N/D"</formula>
    </cfRule>
  </conditionalFormatting>
  <conditionalFormatting sqref="F247:J247">
    <cfRule type="expression" dxfId="59" priority="19" stopIfTrue="1">
      <formula>ISBLANK(F247)</formula>
    </cfRule>
    <cfRule type="cellIs" dxfId="58" priority="20" stopIfTrue="1" operator="equal">
      <formula>"Pasa"</formula>
    </cfRule>
    <cfRule type="cellIs" dxfId="57" priority="21" stopIfTrue="1" operator="equal">
      <formula>"Falla"</formula>
    </cfRule>
    <cfRule type="cellIs" dxfId="56" priority="22" stopIfTrue="1" operator="equal">
      <formula>"N/A"</formula>
    </cfRule>
    <cfRule type="cellIs" dxfId="55" priority="23" stopIfTrue="1" operator="equal">
      <formula>"N/T"</formula>
    </cfRule>
    <cfRule type="cellIs" dxfId="54" priority="24" stopIfTrue="1" operator="equal">
      <formula>"N/D"</formula>
    </cfRule>
  </conditionalFormatting>
  <conditionalFormatting sqref="F285:J285">
    <cfRule type="expression" dxfId="53" priority="13" stopIfTrue="1">
      <formula>ISBLANK(F285)</formula>
    </cfRule>
    <cfRule type="cellIs" dxfId="52" priority="14" stopIfTrue="1" operator="equal">
      <formula>"Pasa"</formula>
    </cfRule>
    <cfRule type="cellIs" dxfId="51" priority="15" stopIfTrue="1" operator="equal">
      <formula>"Falla"</formula>
    </cfRule>
    <cfRule type="cellIs" dxfId="50" priority="16" stopIfTrue="1" operator="equal">
      <formula>"N/A"</formula>
    </cfRule>
    <cfRule type="cellIs" dxfId="49" priority="17" stopIfTrue="1" operator="equal">
      <formula>"N/T"</formula>
    </cfRule>
    <cfRule type="cellIs" dxfId="48" priority="18" stopIfTrue="1" operator="equal">
      <formula>"N/D"</formula>
    </cfRule>
  </conditionalFormatting>
  <conditionalFormatting sqref="F323:J323">
    <cfRule type="expression" dxfId="47" priority="7" stopIfTrue="1">
      <formula>ISBLANK(F323)</formula>
    </cfRule>
    <cfRule type="cellIs" dxfId="46" priority="8" stopIfTrue="1" operator="equal">
      <formula>"Pasa"</formula>
    </cfRule>
    <cfRule type="cellIs" dxfId="45" priority="9" stopIfTrue="1" operator="equal">
      <formula>"Falla"</formula>
    </cfRule>
    <cfRule type="cellIs" dxfId="44" priority="10" stopIfTrue="1" operator="equal">
      <formula>"N/A"</formula>
    </cfRule>
    <cfRule type="cellIs" dxfId="43" priority="11" stopIfTrue="1" operator="equal">
      <formula>"N/T"</formula>
    </cfRule>
    <cfRule type="cellIs" dxfId="42" priority="12" stopIfTrue="1" operator="equal">
      <formula>"N/D"</formula>
    </cfRule>
  </conditionalFormatting>
  <conditionalFormatting sqref="F361:J361">
    <cfRule type="expression" dxfId="41" priority="1" stopIfTrue="1">
      <formula>ISBLANK(F361)</formula>
    </cfRule>
    <cfRule type="cellIs" dxfId="40" priority="2" stopIfTrue="1" operator="equal">
      <formula>"Pasa"</formula>
    </cfRule>
    <cfRule type="cellIs" dxfId="39" priority="3" stopIfTrue="1" operator="equal">
      <formula>"Falla"</formula>
    </cfRule>
    <cfRule type="cellIs" dxfId="38" priority="4" stopIfTrue="1" operator="equal">
      <formula>"N/A"</formula>
    </cfRule>
    <cfRule type="cellIs" dxfId="37" priority="5" stopIfTrue="1" operator="equal">
      <formula>"N/T"</formula>
    </cfRule>
    <cfRule type="cellIs" dxfId="36"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r:uid="{00000000-0002-0000-0600-000000000000}">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I1048576"/>
  <sheetViews>
    <sheetView topLeftCell="B1" zoomScaleNormal="100" workbookViewId="0">
      <selection activeCell="B166" sqref="B166"/>
    </sheetView>
  </sheetViews>
  <sheetFormatPr baseColWidth="10" defaultColWidth="11.5546875" defaultRowHeight="13.2"/>
  <cols>
    <col min="1" max="1" width="7.88671875" style="14" customWidth="1"/>
    <col min="2" max="2" width="16.109375" style="14" customWidth="1"/>
    <col min="3" max="3" width="55.6640625" style="14" customWidth="1"/>
    <col min="4" max="4" width="18.33203125" style="139" customWidth="1"/>
    <col min="5" max="5" width="5.44140625" style="14" customWidth="1"/>
    <col min="6" max="6" width="13.44140625" style="14" customWidth="1"/>
    <col min="7" max="7" width="13.6640625" style="14" customWidth="1"/>
    <col min="8" max="9" width="12.33203125" style="14" customWidth="1"/>
    <col min="10" max="10" width="14.33203125" style="14" customWidth="1"/>
    <col min="11" max="11" width="14.109375" style="14" customWidth="1"/>
    <col min="12" max="15" width="12.33203125" style="14" customWidth="1"/>
    <col min="16" max="16" width="22.5546875" style="14" customWidth="1"/>
    <col min="17" max="17" width="13.88671875" style="14" customWidth="1"/>
    <col min="18" max="18" width="7" style="14" customWidth="1"/>
    <col min="19" max="19" width="11.33203125" style="14" customWidth="1"/>
    <col min="20" max="20" width="12.33203125" style="14" customWidth="1"/>
    <col min="21" max="22" width="8.6640625" style="14" customWidth="1"/>
    <col min="23" max="23" width="12.44140625" style="14" customWidth="1"/>
    <col min="24" max="24" width="11.88671875" style="14" customWidth="1"/>
    <col min="25" max="25" width="8" style="14" customWidth="1"/>
    <col min="26" max="64" width="14.44140625" style="14" customWidth="1"/>
    <col min="65" max="16384" width="11.554687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35" customHeight="1">
      <c r="B5" s="129" t="s">
        <v>52</v>
      </c>
      <c r="C5" s="129"/>
      <c r="D5" s="96"/>
      <c r="E5" s="96"/>
      <c r="F5" s="96"/>
      <c r="G5" s="96"/>
      <c r="H5" s="96"/>
      <c r="I5" s="96"/>
      <c r="J5" s="96"/>
      <c r="K5" s="96"/>
      <c r="L5" s="96"/>
      <c r="M5" s="96"/>
      <c r="N5" s="19"/>
      <c r="O5" s="19"/>
    </row>
    <row r="6" spans="1:26" ht="12" customHeight="1">
      <c r="B6" s="190"/>
      <c r="C6" s="190"/>
      <c r="D6" s="190"/>
      <c r="E6" s="190"/>
      <c r="F6" s="190"/>
      <c r="G6" s="190"/>
      <c r="H6" s="190"/>
      <c r="I6" s="190"/>
      <c r="J6" s="190"/>
      <c r="K6" s="190"/>
      <c r="L6" s="190"/>
      <c r="M6" s="190"/>
      <c r="N6" s="19"/>
      <c r="O6" s="19"/>
    </row>
    <row r="7" spans="1:26" ht="12" customHeight="1">
      <c r="A7" s="19"/>
      <c r="B7" s="19"/>
      <c r="C7" s="19"/>
      <c r="D7" s="19"/>
      <c r="E7" s="19"/>
      <c r="F7" s="19"/>
      <c r="G7" s="19"/>
      <c r="H7" s="19"/>
      <c r="I7" s="19"/>
      <c r="J7" s="19"/>
      <c r="K7" s="19"/>
      <c r="L7" s="19"/>
      <c r="M7" s="19"/>
      <c r="N7" s="19"/>
      <c r="O7" s="19"/>
    </row>
    <row r="8" spans="1:26" ht="18.600000000000001"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45" customHeight="1" thickBot="1">
      <c r="B10" s="19"/>
      <c r="C10" s="19"/>
      <c r="D10" s="133"/>
      <c r="E10" s="19"/>
      <c r="K10" s="19"/>
      <c r="L10" s="19"/>
      <c r="M10" s="19"/>
      <c r="N10" s="19"/>
      <c r="O10" s="19"/>
    </row>
    <row r="11" spans="1:26" ht="26.4">
      <c r="B11" s="213" t="s">
        <v>55</v>
      </c>
      <c r="C11" s="214"/>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39</v>
      </c>
      <c r="H12" s="67">
        <f ca="1">IF(($G$15+$K$15)=0,0,G12/($G$15+$K$15))</f>
        <v>0.65</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2</v>
      </c>
      <c r="H13" s="67">
        <f ca="1">IF(($G$15+$K$15)=0,0,G13/($G$15+$K$15))</f>
        <v>3.3333333333333333E-2</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19</v>
      </c>
      <c r="H14" s="67">
        <f ca="1">IF(($G$15+$K$15)=0,0,G14/($G$15+$K$15))</f>
        <v>0.31666666666666665</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60</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85"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Ayuntamiento de Guadalajara</v>
      </c>
      <c r="C19" s="140" t="str">
        <f>IF( ISBLANK('03.Muestra'!$E8),"",'03.Muestra'!$E8)</f>
        <v>https://www.guadalajara.es/es/</v>
      </c>
      <c r="D19" s="164" t="s">
        <v>61</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Mapa web</v>
      </c>
      <c r="C20" s="140" t="str">
        <f>IF( ISBLANK('03.Muestra'!$E9),"",'03.Muestra'!$E9)</f>
        <v>https://www.guadalajara.es/es/mapa-web/</v>
      </c>
      <c r="D20" s="164" t="s">
        <v>61</v>
      </c>
      <c r="E20" s="133" t="str">
        <f t="shared" si="0"/>
        <v/>
      </c>
      <c r="F20" s="147">
        <f ca="1">COUNTIF($D19:INDIRECT("$D" &amp;  SUM(ROW()-1,'03.Muestra'!$D$45)-1),F19)</f>
        <v>0</v>
      </c>
      <c r="G20" s="147">
        <f ca="1">COUNTIF($D19:INDIRECT("$D" &amp;  SUM(ROW()-1,'03.Muestra'!$D$45)-1),G19)</f>
        <v>0</v>
      </c>
      <c r="H20" s="147">
        <f ca="1">COUNTIF($D19:INDIRECT("$D" &amp;  SUM(ROW()-1,'03.Muestra'!$D$45)-1),H19)</f>
        <v>2</v>
      </c>
      <c r="I20" s="147">
        <f ca="1">COUNTIF($D19:INDIRECT("$D" &amp;  SUM(ROW()-1,'03.Muestra'!$D$45)-1),I19)</f>
        <v>1</v>
      </c>
      <c r="J20" s="147">
        <f ca="1">COUNTIF($D19:INDIRECT("$D" &amp;  SUM(ROW()-1,'03.Muestra'!$D$45)-1),J19)</f>
        <v>17</v>
      </c>
      <c r="K20" s="147">
        <f ca="1">IF('03.Muestra'!$D$45=0,0,COUNTBLANK($D19:INDIRECT("$D" &amp;  SUM(ROW()-1,'03.Muestra'!$D$45)-1)))</f>
        <v>0</v>
      </c>
      <c r="X20" s="19"/>
      <c r="Y20" s="19"/>
    </row>
    <row r="21" spans="2:35" ht="12" customHeight="1">
      <c r="B21" s="140" t="str">
        <f>IF( ISBLANK('03.Muestra'!$C10),"",'03.Muestra'!$C10)</f>
        <v>Buzón ciudadano</v>
      </c>
      <c r="C21" s="140" t="str">
        <f>IF( ISBLANK('03.Muestra'!$E10),"",'03.Muestra'!$E10)</f>
        <v>https://www.guadalajara.es/es/ayuntamiento/participacion/buzon-ciudadano/</v>
      </c>
      <c r="D21" s="164" t="s">
        <v>61</v>
      </c>
      <c r="E21" s="133" t="str">
        <f t="shared" si="0"/>
        <v/>
      </c>
      <c r="F21" s="19"/>
      <c r="G21" s="19"/>
      <c r="H21" s="19"/>
      <c r="I21" s="19"/>
      <c r="J21" s="19"/>
      <c r="K21" s="19"/>
      <c r="X21" s="19"/>
      <c r="Y21" s="19"/>
    </row>
    <row r="22" spans="2:35" ht="12" customHeight="1">
      <c r="B22" s="140" t="str">
        <f>IF( ISBLANK('03.Muestra'!$C11),"",'03.Muestra'!$C11)</f>
        <v>Buscador</v>
      </c>
      <c r="C22" s="140" t="str">
        <f>IF( ISBLANK('03.Muestra'!$E11),"",'03.Muestra'!$E11)</f>
        <v>https://www.guadalajara.es/es/buscadorGeneral.do</v>
      </c>
      <c r="D22" s="164" t="s">
        <v>61</v>
      </c>
      <c r="E22" s="133" t="str">
        <f t="shared" si="0"/>
        <v/>
      </c>
      <c r="F22" s="19"/>
      <c r="G22" s="19"/>
      <c r="H22" s="19"/>
      <c r="I22" s="19"/>
      <c r="J22" s="19"/>
      <c r="K22" s="148" t="s">
        <v>71</v>
      </c>
      <c r="L22" s="149" t="s">
        <v>72</v>
      </c>
      <c r="X22" s="19"/>
      <c r="AI22" s="19"/>
    </row>
    <row r="23" spans="2:35" ht="12" customHeight="1">
      <c r="B23" s="140" t="str">
        <f>IF( ISBLANK('03.Muestra'!$C12),"",'03.Muestra'!$C12)</f>
        <v>Accesibilidad</v>
      </c>
      <c r="C23" s="140" t="str">
        <f>IF( ISBLANK('03.Muestra'!$E12),"",'03.Muestra'!$E12)</f>
        <v>https://www.guadalajara.es/es/accesibilidad/</v>
      </c>
      <c r="D23" s="164" t="s">
        <v>61</v>
      </c>
      <c r="E23" s="133" t="str">
        <f t="shared" si="0"/>
        <v/>
      </c>
      <c r="F23" s="150"/>
      <c r="G23" s="19"/>
      <c r="H23" s="19"/>
      <c r="I23" s="19"/>
      <c r="J23" s="19"/>
      <c r="K23" s="148" t="s">
        <v>73</v>
      </c>
      <c r="L23" s="149" t="s">
        <v>74</v>
      </c>
      <c r="X23" s="19"/>
      <c r="AI23" s="19"/>
    </row>
    <row r="24" spans="2:35" ht="12" customHeight="1">
      <c r="B24" s="140" t="str">
        <f>IF( ISBLANK('03.Muestra'!$C13),"",'03.Muestra'!$C13)</f>
        <v>Documento legal</v>
      </c>
      <c r="C24" s="140" t="str">
        <f>IF( ISBLANK('03.Muestra'!$E13),"",'03.Muestra'!$E13)</f>
        <v>https://www.guadalajara.es/es/documento-legal/</v>
      </c>
      <c r="D24" s="164" t="s">
        <v>61</v>
      </c>
      <c r="E24" s="133" t="str">
        <f t="shared" si="0"/>
        <v/>
      </c>
      <c r="F24" s="19"/>
      <c r="G24" s="19"/>
      <c r="H24" s="19"/>
      <c r="I24" s="19"/>
      <c r="J24" s="19"/>
      <c r="K24" s="148" t="s">
        <v>75</v>
      </c>
      <c r="L24" s="149" t="s">
        <v>76</v>
      </c>
      <c r="X24" s="19"/>
      <c r="AI24" s="19"/>
    </row>
    <row r="25" spans="2:35" ht="12" customHeight="1">
      <c r="B25" s="140" t="str">
        <f>IF( ISBLANK('03.Muestra'!$C14),"",'03.Muestra'!$C14)</f>
        <v>Administración</v>
      </c>
      <c r="C25" s="140" t="str">
        <f>IF( ISBLANK('03.Muestra'!$E14),"",'03.Muestra'!$E14)</f>
        <v>https://www.guadalajara.es/es/ayuntamiento/administracion/</v>
      </c>
      <c r="D25" s="164" t="s">
        <v>61</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Sede electrónica</v>
      </c>
      <c r="C26" s="140" t="str">
        <f>IF( ISBLANK('03.Muestra'!$E15),"",'03.Muestra'!$E15)</f>
        <v>https://www.guadalajara.es/es/tramites/sede-electronica</v>
      </c>
      <c r="D26" s="164" t="s">
        <v>61</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Cita previa</v>
      </c>
      <c r="C27" s="140" t="str">
        <f>IF( ISBLANK('03.Muestra'!$E16),"",'03.Muestra'!$E16)</f>
        <v>https://www.guadalajara.es/es/servicio-de-cita-previa-online.html</v>
      </c>
      <c r="D27" s="164" t="s">
        <v>61</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Perfil de contratante</v>
      </c>
      <c r="C28" s="140" t="str">
        <f>IF( ISBLANK('03.Muestra'!$E17),"",'03.Muestra'!$E17)</f>
        <v>https://www.guadalajara.es/es/informacion/perfil-de-contratante/</v>
      </c>
      <c r="D28" s="164" t="s">
        <v>61</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Medios de comunicación</v>
      </c>
      <c r="C29" s="140" t="str">
        <f>IF( ISBLANK('03.Muestra'!$E18),"",'03.Muestra'!$E18)</f>
        <v>https://www.guadalajara.es/es/informacion/medios-de-comunicacion/</v>
      </c>
      <c r="D29" s="164" t="s">
        <v>61</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Acta</v>
      </c>
      <c r="C30" s="140" t="str">
        <f>IF( ISBLANK('03.Muestra'!$E19),"",'03.Muestra'!$E19)</f>
        <v>https://www.guadalajara.es/recursos/doc/portal/2021/02/05/acta-del-pleno-de-2021-04-30.pdf</v>
      </c>
      <c r="D30" s="164" t="s">
        <v>73</v>
      </c>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Reglamento</v>
      </c>
      <c r="C31" s="140" t="str">
        <f>IF( ISBLANK('03.Muestra'!$E20),"",'03.Muestra'!$E20)</f>
        <v>https://www.guadalajara.es/recursos/doc/portal/2017/09/19/2017-reglamento-de-participacion-ciudadana76930.pdf</v>
      </c>
      <c r="D31" s="164" t="s">
        <v>73</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Transportes</v>
      </c>
      <c r="C32" s="140" t="str">
        <f>IF( ISBLANK('03.Muestra'!$E21),"",'03.Muestra'!$E21)</f>
        <v>https://www.guadalajara.es/es/informacion/transportes/</v>
      </c>
      <c r="D32" s="164" t="s">
        <v>61</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Feder</v>
      </c>
      <c r="C33" s="140" t="str">
        <f>IF( ISBLANK('03.Muestra'!$E22),"",'03.Muestra'!$E22)</f>
        <v>https://www.guadalajara.es/es/feder/</v>
      </c>
      <c r="D33" s="164" t="s">
        <v>61</v>
      </c>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Turismo</v>
      </c>
      <c r="C34" s="140" t="str">
        <f>IF( ISBLANK('03.Muestra'!$E23),"",'03.Muestra'!$E23)</f>
        <v>https://www.guadalajara.es/es/turismo/</v>
      </c>
      <c r="D34" s="164" t="s">
        <v>61</v>
      </c>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Noticias</v>
      </c>
      <c r="C35" s="140" t="str">
        <f>IF( ISBLANK('03.Muestra'!$E24),"",'03.Muestra'!$E24)</f>
        <v>https://www.guadalajara.es/es/informacion/noticias/</v>
      </c>
      <c r="D35" s="164" t="s">
        <v>61</v>
      </c>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Autoliquidaciones</v>
      </c>
      <c r="C36" s="140" t="str">
        <f>IF( ISBLANK('03.Muestra'!$E25),"",'03.Muestra'!$E25)</f>
        <v>https://www.guadalajara.es/es/autoliquidaciones/tasa-por-concesion-de-licencias-urbanisticas.html</v>
      </c>
      <c r="D36" s="164" t="s">
        <v>61</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Población</v>
      </c>
      <c r="C37" s="140" t="str">
        <f>IF( ISBLANK('03.Muestra'!$E26),"",'03.Muestra'!$E26)</f>
        <v>https://www.guadalajara.es/es/ciudad/poblacion/</v>
      </c>
      <c r="D37" s="164" t="s">
        <v>61</v>
      </c>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Sesiones del Pleno</v>
      </c>
      <c r="C38" s="140" t="str">
        <f>IF( ISBLANK('03.Muestra'!$E27),"",'03.Muestra'!$E27)</f>
        <v>https://sesiones.guadalajara.es/session/sessionDetail/ff8080817989e35f0179a454fa2a0004</v>
      </c>
      <c r="D38" s="164" t="s">
        <v>64</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Ayuntamiento de Guadalajara</v>
      </c>
      <c r="C57" s="140" t="str">
        <f>IF( ISBLANK('03.Muestra'!$E8),"",'03.Muestra'!$E8)</f>
        <v>https://www.guadalajara.es/es/</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Mapa web</v>
      </c>
      <c r="C58" s="140" t="str">
        <f>IF( ISBLANK('03.Muestra'!$E9),"",'03.Muestra'!$E9)</f>
        <v>https://www.guadalajara.es/es/mapa-web/</v>
      </c>
      <c r="D58" s="164" t="s">
        <v>61</v>
      </c>
      <c r="E58" s="133" t="str">
        <f t="shared" si="2"/>
        <v/>
      </c>
      <c r="F58" s="147">
        <f ca="1">COUNTIF($D57:INDIRECT("$D" &amp;  SUM(ROW()-1,'03.Muestra'!$D$45)-1),F57)</f>
        <v>0</v>
      </c>
      <c r="G58" s="147">
        <f ca="1">COUNTIF($D57:INDIRECT("$D" &amp;  SUM(ROW()-1,'03.Muestra'!$D$45)-1),G57)</f>
        <v>0</v>
      </c>
      <c r="H58" s="147">
        <f ca="1">COUNTIF($D57:INDIRECT("$D" &amp;  SUM(ROW()-1,'03.Muestra'!$D$45)-1),H57)</f>
        <v>2</v>
      </c>
      <c r="I58" s="147">
        <f ca="1">COUNTIF($D57:INDIRECT("$D" &amp;  SUM(ROW()-1,'03.Muestra'!$D$45)-1),I57)</f>
        <v>1</v>
      </c>
      <c r="J58" s="147">
        <f ca="1">COUNTIF($D57:INDIRECT("$D" &amp;  SUM(ROW()-1,'03.Muestra'!$D$45)-1),J57)</f>
        <v>17</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Buzón ciudadano</v>
      </c>
      <c r="C59" s="140" t="str">
        <f>IF( ISBLANK('03.Muestra'!$E10),"",'03.Muestra'!$E10)</f>
        <v>https://www.guadalajara.es/es/ayuntamiento/participacion/buzon-ciudadano/</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Buscador</v>
      </c>
      <c r="C60" s="140" t="str">
        <f>IF( ISBLANK('03.Muestra'!$E11),"",'03.Muestra'!$E11)</f>
        <v>https://www.guadalajara.es/es/buscadorGeneral.do</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Accesibilidad</v>
      </c>
      <c r="C61" s="140" t="str">
        <f>IF( ISBLANK('03.Muestra'!$E12),"",'03.Muestra'!$E12)</f>
        <v>https://www.guadalajara.es/es/accesibilidad/</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Documento legal</v>
      </c>
      <c r="C62" s="140" t="str">
        <f>IF( ISBLANK('03.Muestra'!$E13),"",'03.Muestra'!$E13)</f>
        <v>https://www.guadalajara.es/es/documento-legal/</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Administración</v>
      </c>
      <c r="C63" s="140" t="str">
        <f>IF( ISBLANK('03.Muestra'!$E14),"",'03.Muestra'!$E14)</f>
        <v>https://www.guadalajara.es/es/ayuntamiento/administracion/</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Sede electrónica</v>
      </c>
      <c r="C64" s="140" t="str">
        <f>IF( ISBLANK('03.Muestra'!$E15),"",'03.Muestra'!$E15)</f>
        <v>https://www.guadalajara.es/es/tramites/sede-electronica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Cita previa</v>
      </c>
      <c r="C65" s="140" t="str">
        <f>IF( ISBLANK('03.Muestra'!$E16),"",'03.Muestra'!$E16)</f>
        <v>https://www.guadalajara.es/es/servicio-de-cita-previa-online.html</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Perfil de contratante</v>
      </c>
      <c r="C66" s="140" t="str">
        <f>IF( ISBLANK('03.Muestra'!$E17),"",'03.Muestra'!$E17)</f>
        <v>https://www.guadalajara.es/es/informacion/perfil-de-contratante/</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Medios de comunicación</v>
      </c>
      <c r="C67" s="140" t="str">
        <f>IF( ISBLANK('03.Muestra'!$E18),"",'03.Muestra'!$E18)</f>
        <v>https://www.guadalajara.es/es/informacion/medios-de-comunicacion/</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Acta</v>
      </c>
      <c r="C68" s="140" t="str">
        <f>IF( ISBLANK('03.Muestra'!$E19),"",'03.Muestra'!$E19)</f>
        <v>https://www.guadalajara.es/recursos/doc/portal/2021/02/05/acta-del-pleno-de-2021-04-30.pdf</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Reglamento</v>
      </c>
      <c r="C69" s="140" t="str">
        <f>IF( ISBLANK('03.Muestra'!$E20),"",'03.Muestra'!$E20)</f>
        <v>https://www.guadalajara.es/recursos/doc/portal/2017/09/19/2017-reglamento-de-participacion-ciudadana76930.pdf</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Transportes</v>
      </c>
      <c r="C70" s="140" t="str">
        <f>IF( ISBLANK('03.Muestra'!$E21),"",'03.Muestra'!$E21)</f>
        <v>https://www.guadalajara.es/es/informacion/transportes/</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Feder</v>
      </c>
      <c r="C71" s="140" t="str">
        <f>IF( ISBLANK('03.Muestra'!$E22),"",'03.Muestra'!$E22)</f>
        <v>https://www.guadalajara.es/es/feder/</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Turismo</v>
      </c>
      <c r="C72" s="140" t="str">
        <f>IF( ISBLANK('03.Muestra'!$E23),"",'03.Muestra'!$E23)</f>
        <v>https://www.guadalajara.es/es/turismo/</v>
      </c>
      <c r="D72" s="164" t="s">
        <v>61</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Noticias</v>
      </c>
      <c r="C73" s="140" t="str">
        <f>IF( ISBLANK('03.Muestra'!$E24),"",'03.Muestra'!$E24)</f>
        <v>https://www.guadalajara.es/es/informacion/noticias/</v>
      </c>
      <c r="D73" s="164" t="s">
        <v>61</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Autoliquidaciones</v>
      </c>
      <c r="C74" s="140" t="str">
        <f>IF( ISBLANK('03.Muestra'!$E25),"",'03.Muestra'!$E25)</f>
        <v>https://www.guadalajara.es/es/autoliquidaciones/tasa-por-concesion-de-licencias-urbanisticas.html</v>
      </c>
      <c r="D74" s="164" t="s">
        <v>61</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Población</v>
      </c>
      <c r="C75" s="140" t="str">
        <f>IF( ISBLANK('03.Muestra'!$E26),"",'03.Muestra'!$E26)</f>
        <v>https://www.guadalajara.es/es/ciudad/poblacion/</v>
      </c>
      <c r="D75" s="164" t="s">
        <v>61</v>
      </c>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Sesiones del Pleno</v>
      </c>
      <c r="C76" s="140" t="str">
        <f>IF( ISBLANK('03.Muestra'!$E27),"",'03.Muestra'!$E27)</f>
        <v>https://sesiones.guadalajara.es/session/sessionDetail/ff8080817989e35f0179a454fa2a0004</v>
      </c>
      <c r="D76" s="164" t="s">
        <v>64</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ref="D77:D91" si="3">IF(AND(B77&lt;&gt;"",C77&lt;&gt;""),"N/T","")</f>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Ayuntamiento de Guadalajara</v>
      </c>
      <c r="C95" s="140" t="str">
        <f>IF( ISBLANK('03.Muestra'!$E8),"",'03.Muestra'!$E8)</f>
        <v>https://www.guadalajara.es/es/</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Mapa web</v>
      </c>
      <c r="C96" s="140" t="str">
        <f>IF( ISBLANK('03.Muestra'!$E9),"",'03.Muestra'!$E9)</f>
        <v>https://www.guadalajara.es/es/mapa-web/</v>
      </c>
      <c r="D96" s="164" t="s">
        <v>73</v>
      </c>
      <c r="E96" s="133" t="str">
        <f t="shared" si="4"/>
        <v/>
      </c>
      <c r="F96" s="147">
        <f ca="1">COUNTIF($D95:INDIRECT("$D" &amp;  SUM(ROW()-1,'03.Muestra'!$D$45)-1),F95)</f>
        <v>0</v>
      </c>
      <c r="G96" s="147">
        <f ca="1">COUNTIF($D95:INDIRECT("$D" &amp;  SUM(ROW()-1,'03.Muestra'!$D$45)-1),G95)</f>
        <v>0</v>
      </c>
      <c r="H96" s="147">
        <f ca="1">COUNTIF($D95:INDIRECT("$D" &amp;  SUM(ROW()-1,'03.Muestra'!$D$45)-1),H95)</f>
        <v>15</v>
      </c>
      <c r="I96" s="147">
        <f ca="1">COUNTIF($D95:INDIRECT("$D" &amp;  SUM(ROW()-1,'03.Muestra'!$D$45)-1),I95)</f>
        <v>0</v>
      </c>
      <c r="J96" s="147">
        <f ca="1">COUNTIF($D95:INDIRECT("$D" &amp;  SUM(ROW()-1,'03.Muestra'!$D$45)-1),J95)</f>
        <v>5</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Buzón ciudadano</v>
      </c>
      <c r="C97" s="140" t="str">
        <f>IF( ISBLANK('03.Muestra'!$E10),"",'03.Muestra'!$E10)</f>
        <v>https://www.guadalajara.es/es/ayuntamiento/participacion/buzon-ciudadano/</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Buscador</v>
      </c>
      <c r="C98" s="140" t="str">
        <f>IF( ISBLANK('03.Muestra'!$E11),"",'03.Muestra'!$E11)</f>
        <v>https://www.guadalajara.es/es/buscadorGeneral.do</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Accesibilidad</v>
      </c>
      <c r="C99" s="140" t="str">
        <f>IF( ISBLANK('03.Muestra'!$E12),"",'03.Muestra'!$E12)</f>
        <v>https://www.guadalajara.es/es/accesibilidad/</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Documento legal</v>
      </c>
      <c r="C100" s="140" t="str">
        <f>IF( ISBLANK('03.Muestra'!$E13),"",'03.Muestra'!$E13)</f>
        <v>https://www.guadalajara.es/es/documento-legal/</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Administración</v>
      </c>
      <c r="C101" s="140" t="str">
        <f>IF( ISBLANK('03.Muestra'!$E14),"",'03.Muestra'!$E14)</f>
        <v>https://www.guadalajara.es/es/ayuntamiento/administracion/</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Sede electrónica</v>
      </c>
      <c r="C102" s="140" t="str">
        <f>IF( ISBLANK('03.Muestra'!$E15),"",'03.Muestra'!$E15)</f>
        <v>https://www.guadalajara.es/es/tramites/sede-electronica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Cita previa</v>
      </c>
      <c r="C103" s="140" t="str">
        <f>IF( ISBLANK('03.Muestra'!$E16),"",'03.Muestra'!$E16)</f>
        <v>https://www.guadalajara.es/es/servicio-de-cita-previa-online.html</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Perfil de contratante</v>
      </c>
      <c r="C104" s="140" t="str">
        <f>IF( ISBLANK('03.Muestra'!$E17),"",'03.Muestra'!$E17)</f>
        <v>https://www.guadalajara.es/es/informacion/perfil-de-contratante/</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Medios de comunicación</v>
      </c>
      <c r="C105" s="140" t="str">
        <f>IF( ISBLANK('03.Muestra'!$E18),"",'03.Muestra'!$E18)</f>
        <v>https://www.guadalajara.es/es/informacion/medios-de-comunicacion/</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Acta</v>
      </c>
      <c r="C106" s="140" t="str">
        <f>IF( ISBLANK('03.Muestra'!$E19),"",'03.Muestra'!$E19)</f>
        <v>https://www.guadalajara.es/recursos/doc/portal/2021/02/05/acta-del-pleno-de-2021-04-30.pdf</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Reglamento</v>
      </c>
      <c r="C107" s="140" t="str">
        <f>IF( ISBLANK('03.Muestra'!$E20),"",'03.Muestra'!$E20)</f>
        <v>https://www.guadalajara.es/recursos/doc/portal/2017/09/19/2017-reglamento-de-participacion-ciudadana76930.pdf</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Transportes</v>
      </c>
      <c r="C108" s="140" t="str">
        <f>IF( ISBLANK('03.Muestra'!$E21),"",'03.Muestra'!$E21)</f>
        <v>https://www.guadalajara.es/es/informacion/transportes/</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Feder</v>
      </c>
      <c r="C109" s="140" t="str">
        <f>IF( ISBLANK('03.Muestra'!$E22),"",'03.Muestra'!$E22)</f>
        <v>https://www.guadalajara.es/es/feder/</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Turismo</v>
      </c>
      <c r="C110" s="140" t="str">
        <f>IF( ISBLANK('03.Muestra'!$E23),"",'03.Muestra'!$E23)</f>
        <v>https://www.guadalajara.es/es/turismo/</v>
      </c>
      <c r="D110" s="164" t="s">
        <v>73</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Noticias</v>
      </c>
      <c r="C111" s="140" t="str">
        <f>IF( ISBLANK('03.Muestra'!$E24),"",'03.Muestra'!$E24)</f>
        <v>https://www.guadalajara.es/es/informacion/noticias/</v>
      </c>
      <c r="D111" s="164" t="s">
        <v>61</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Autoliquidaciones</v>
      </c>
      <c r="C112" s="140" t="str">
        <f>IF( ISBLANK('03.Muestra'!$E25),"",'03.Muestra'!$E25)</f>
        <v>https://www.guadalajara.es/es/autoliquidaciones/tasa-por-concesion-de-licencias-urbanisticas.html</v>
      </c>
      <c r="D112" s="164" t="s">
        <v>73</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Población</v>
      </c>
      <c r="C113" s="140" t="str">
        <f>IF( ISBLANK('03.Muestra'!$E26),"",'03.Muestra'!$E26)</f>
        <v>https://www.guadalajara.es/es/ciudad/poblacion/</v>
      </c>
      <c r="D113" s="164" t="s">
        <v>73</v>
      </c>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Sesiones del Pleno</v>
      </c>
      <c r="C114" s="140" t="str">
        <f>IF( ISBLANK('03.Muestra'!$E27),"",'03.Muestra'!$E27)</f>
        <v>https://sesiones.guadalajara.es/session/sessionDetail/ff8080817989e35f0179a454fa2a0004</v>
      </c>
      <c r="D114" s="164" t="s">
        <v>73</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ref="D115:D129" si="5">IF(AND(B115&lt;&gt;"",C115&lt;&gt;""),"N/T","")</f>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35" priority="31" stopIfTrue="1" operator="equal">
      <formula>"ERR"</formula>
    </cfRule>
  </conditionalFormatting>
  <conditionalFormatting sqref="D19:D53 D57:D91 D95:D129">
    <cfRule type="expression" dxfId="34" priority="20" stopIfTrue="1">
      <formula>ISBLANK(D19)</formula>
    </cfRule>
    <cfRule type="cellIs" dxfId="33" priority="21" stopIfTrue="1" operator="equal">
      <formula>"Pasa"</formula>
    </cfRule>
    <cfRule type="cellIs" dxfId="32" priority="22" stopIfTrue="1" operator="equal">
      <formula>"Falla"</formula>
    </cfRule>
    <cfRule type="cellIs" dxfId="31" priority="23" stopIfTrue="1" operator="equal">
      <formula>"N/A"</formula>
    </cfRule>
    <cfRule type="cellIs" dxfId="30" priority="24" stopIfTrue="1" operator="equal">
      <formula>"N/T"</formula>
    </cfRule>
    <cfRule type="cellIs" dxfId="29" priority="25" stopIfTrue="1" operator="equal">
      <formula>"N/D"</formula>
    </cfRule>
  </conditionalFormatting>
  <conditionalFormatting sqref="F19:J19">
    <cfRule type="expression" dxfId="28" priority="13" stopIfTrue="1">
      <formula>ISBLANK(F19)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F57:J57">
    <cfRule type="expression" dxfId="22" priority="7" stopIfTrue="1">
      <formula>ISBLANK(F57)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F95:J95">
    <cfRule type="expression" dxfId="16" priority="1" stopIfTrue="1">
      <formula>ISBLANK(F95)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r:uid="{00000000-0002-0000-0700-000000000000}">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BL123"/>
  <sheetViews>
    <sheetView zoomScale="80" zoomScaleNormal="80" workbookViewId="0">
      <selection activeCell="A106" sqref="A106"/>
    </sheetView>
  </sheetViews>
  <sheetFormatPr baseColWidth="10" defaultColWidth="11.5546875" defaultRowHeight="13.2"/>
  <cols>
    <col min="1" max="1" width="7.88671875" style="14" customWidth="1"/>
    <col min="2" max="2" width="7.33203125" style="128" customWidth="1"/>
    <col min="3" max="3" width="45.88671875" style="14" customWidth="1"/>
    <col min="4" max="33" width="16.44140625" style="14" customWidth="1"/>
    <col min="34" max="34" width="16.88671875" style="14" customWidth="1"/>
    <col min="35" max="35" width="10.5546875" style="14" customWidth="1"/>
    <col min="36" max="16384" width="11.554687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2" customHeight="1" thickBot="1">
      <c r="A6" s="84"/>
      <c r="B6" s="84"/>
      <c r="C6" s="84"/>
      <c r="D6" s="84"/>
      <c r="E6" s="84"/>
      <c r="F6" s="84"/>
      <c r="G6" s="84"/>
      <c r="H6" s="84"/>
      <c r="I6" s="84"/>
      <c r="J6" s="223" t="s">
        <v>133</v>
      </c>
      <c r="K6" s="223"/>
      <c r="L6" s="223"/>
      <c r="M6" s="84"/>
      <c r="N6" s="223" t="s">
        <v>134</v>
      </c>
      <c r="O6" s="223"/>
      <c r="P6" s="223"/>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200000000000003" customHeight="1">
      <c r="B7" s="213" t="s">
        <v>55</v>
      </c>
      <c r="C7" s="224"/>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2" customHeight="1">
      <c r="B8" s="225" t="s">
        <v>60</v>
      </c>
      <c r="C8" s="226"/>
      <c r="D8" s="58">
        <f>COUNTIF(D54:AG54,"CONFORME")</f>
        <v>21</v>
      </c>
      <c r="E8" s="58">
        <f>COUNTIF(D54:AG54,"NO CONFORME")</f>
        <v>2</v>
      </c>
      <c r="F8" s="59">
        <f>COUNTIF(D54:AG54,"N/A")</f>
        <v>7</v>
      </c>
      <c r="G8" s="59">
        <f>COUNTIF(D54:AG54,"ERROR")</f>
        <v>0</v>
      </c>
      <c r="H8" s="60">
        <f>COUNTIF(D54:AG54,"EN CURSO")</f>
        <v>0</v>
      </c>
      <c r="J8" s="66" t="s">
        <v>140</v>
      </c>
      <c r="K8" s="58">
        <f ca="1">COUNTIF( $D$19:INDIRECT("$AG$" &amp;  SUM(18,'03.Muestra'!$D$45)),"Pasa")+ COUNTIF($D$60:INDIRECT("$W$" &amp;  SUM(59,'03.Muestra'!$D$45)),"Pasa")</f>
        <v>572</v>
      </c>
      <c r="L8" s="67">
        <f ca="1">IF(($K$11+$O$11)=0,0,K8/($K$11+$O$11))</f>
        <v>0.57199999999999995</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2" customHeight="1">
      <c r="B9" s="225" t="s">
        <v>63</v>
      </c>
      <c r="C9" s="226"/>
      <c r="D9" s="58">
        <f>COUNTIF(D95:W95,"CONFORME")</f>
        <v>13</v>
      </c>
      <c r="E9" s="58">
        <f>COUNTIF(D95:W95,"NO CONFORME")</f>
        <v>3</v>
      </c>
      <c r="F9" s="59">
        <f>COUNTIF(D95:W95,"N/A")</f>
        <v>4</v>
      </c>
      <c r="G9" s="59">
        <f>COUNTIF(D95:W95,"ERROR")</f>
        <v>0</v>
      </c>
      <c r="H9" s="60">
        <f>COUNTIF(D95:W95,"EN CURSO")</f>
        <v>0</v>
      </c>
      <c r="J9" s="66" t="s">
        <v>64</v>
      </c>
      <c r="K9" s="58">
        <f ca="1">COUNTIF( $D$19:INDIRECT("$AG$" &amp;  SUM(18,'03.Muestra'!$D$45)),"Falla")+ COUNTIF($D$60:INDIRECT("$W$" &amp;  SUM(59,'03.Muestra'!$D$45)),"Falla")</f>
        <v>37</v>
      </c>
      <c r="L9" s="67">
        <f ca="1">IF(($K$11+$O$11)=0,0,K9/($K$11+$O$11))</f>
        <v>3.6999999999999998E-2</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2" customHeight="1" thickBot="1">
      <c r="B10" s="221" t="s">
        <v>141</v>
      </c>
      <c r="C10" s="222"/>
      <c r="D10" s="61" t="str">
        <f>CONCATENATE(SUM(D8,D9)," (",ROUND(SUM(D8,D9)*100/50,2)," %)")</f>
        <v>34 (68 %)</v>
      </c>
      <c r="E10" s="61" t="str">
        <f t="shared" ref="E10:F10" si="0">CONCATENATE(SUM(E8,E9)," (",ROUND(SUM(E8,E9)*100/50,2)," %)")</f>
        <v>5 (10 %)</v>
      </c>
      <c r="F10" s="61" t="str">
        <f t="shared" si="0"/>
        <v>11 (22 %)</v>
      </c>
      <c r="G10" s="61">
        <f>SUM(G8:G9)</f>
        <v>0</v>
      </c>
      <c r="H10" s="62">
        <f>SUM(H8:H9)</f>
        <v>0</v>
      </c>
      <c r="J10" s="66" t="s">
        <v>67</v>
      </c>
      <c r="K10" s="58">
        <f ca="1">COUNTIF( $D$19:INDIRECT("$AG$" &amp;  SUM(18,'03.Muestra'!$D$45)),"N/A")+ COUNTIF($D$60:INDIRECT("$W$" &amp;  SUM(59,'03.Muestra'!$D$45)),"N/A")</f>
        <v>391</v>
      </c>
      <c r="L10" s="67">
        <f ca="1">IF(($K$11+$O$11)=0,0,K10/($K$11+$O$11))</f>
        <v>0.39100000000000001</v>
      </c>
      <c r="M10" s="32"/>
      <c r="N10" s="70" t="s">
        <v>68</v>
      </c>
      <c r="O10" s="58">
        <f ca="1">IF('03.Muestra'!$D$45=0,0,SUM(COUNTBLANK($D$19:INDIRECT("$AG$" &amp;  SUM(18,'03.Muestra'!$D$45))),COUNTBLANK($D$60:INDIRECT("$W$" &amp;  SUM(59,'03.Muestra'!$D$45)))))</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2" customHeight="1" thickBot="1">
      <c r="B11" s="14"/>
      <c r="C11" s="32"/>
      <c r="D11" s="32"/>
      <c r="E11" s="32"/>
      <c r="J11" s="68" t="s">
        <v>141</v>
      </c>
      <c r="K11" s="61">
        <f ca="1">SUM(K8:K10)</f>
        <v>1000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2"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7" customHeight="1" thickTop="1">
      <c r="A13" s="37"/>
      <c r="B13" s="111"/>
      <c r="C13" s="112" t="s">
        <v>142</v>
      </c>
      <c r="D13" s="113"/>
      <c r="E13" s="215" t="s">
        <v>249</v>
      </c>
      <c r="F13" s="216"/>
      <c r="G13" s="216"/>
      <c r="H13" s="217"/>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7"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8">
        <f>IF(AND(C14&lt;&gt;"Evaluación en curso",C14&lt;&gt;"Evaluación con errores"),IF((LEFT(D10,FIND(" ",D10)-1)+LEFT(E10,FIND(" ",E10)-1))=0,"",ROUND((LEFT(D10,FIND(" ",D10)-1)/(LEFT(D10,FIND(" ",D10)-1)+(LEFT(E10,FIND(" ",E10)-1))))*10,2)),"")</f>
        <v>8.7200000000000006</v>
      </c>
      <c r="F14" s="219"/>
      <c r="G14" s="219"/>
      <c r="H14" s="220"/>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15"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649999999999999"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2">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399999999999999">
      <c r="A19" s="38"/>
      <c r="B19" s="171" t="str">
        <f>IF( ISBLANK('03.Muestra'!$C8),"",'03.Muestra'!$C8)</f>
        <v>Ayuntamiento de Guadalajara</v>
      </c>
      <c r="C19" s="172" t="str">
        <f>IF( ISBLANK('03.Muestra'!$E8),"",'03.Muestra'!$E8)</f>
        <v>https://www.guadalajara.es/es/</v>
      </c>
      <c r="D19" s="173" t="str">
        <f>IF(ISBLANK('P1.Perceptible'!D19),"",'P1.Perceptible'!D19)</f>
        <v>Pasa</v>
      </c>
      <c r="E19" s="173" t="str">
        <f>IF(ISBLANK('P1.Perceptible'!D57),"",'P1.Perceptible'!D57)</f>
        <v>N/A</v>
      </c>
      <c r="F19" s="173" t="str">
        <f>IF(ISBLANK('P1.Perceptible'!D95),"",'P1.Perceptible'!D95)</f>
        <v>N/A</v>
      </c>
      <c r="G19" s="173" t="str">
        <f>IF(ISBLANK('P1.Perceptible'!D133),"",'P1.Perceptible'!D133)</f>
        <v>N/A</v>
      </c>
      <c r="H19" s="173" t="str">
        <f>IF(ISBLANK('P1.Perceptible'!D247),"",'P1.Perceptible'!D247)</f>
        <v>Pasa</v>
      </c>
      <c r="I19" s="173" t="str">
        <f>IF(ISBLANK('P1.Perceptible'!D285),"",'P1.Perceptible'!D285)</f>
        <v>Pasa</v>
      </c>
      <c r="J19" s="173" t="str">
        <f>IF(ISBLANK('P1.Perceptible'!D323),"",'P1.Perceptible'!D323)</f>
        <v>Pasa</v>
      </c>
      <c r="K19" s="173" t="str">
        <f>IF(ISBLANK('P1.Perceptible'!D437),"",'P1.Perceptible'!D437)</f>
        <v>Pasa</v>
      </c>
      <c r="L19" s="173" t="str">
        <f>IF(ISBLANK('P1.Perceptible'!D475),"",'P1.Perceptible'!D475)</f>
        <v>N/A</v>
      </c>
      <c r="M19" s="173" t="str">
        <f>IF(ISBLANK('P2.Operable'!D19),"",'P2.Operable'!D19)</f>
        <v>Pasa</v>
      </c>
      <c r="N19" s="173" t="str">
        <f>IF(ISBLANK('P2.Operable'!D57),"",'P2.Operable'!D57)</f>
        <v>Pasa</v>
      </c>
      <c r="O19" s="173" t="str">
        <f>IF(ISBLANK('P2.Operable'!D95),"",'P2.Operable'!D95)</f>
        <v>Pasa</v>
      </c>
      <c r="P19" s="173" t="str">
        <f>IF(ISBLANK('P2.Operable'!D133),"",'P2.Operable'!D133)</f>
        <v>N/A</v>
      </c>
      <c r="Q19" s="173" t="str">
        <f>IF(ISBLANK('P2.Operable'!D171),"",'P2.Operable'!D171)</f>
        <v>Falla</v>
      </c>
      <c r="R19" s="173" t="str">
        <f>IF(ISBLANK('P2.Operable'!D209),"",'P2.Operable'!D209)</f>
        <v>Pasa</v>
      </c>
      <c r="S19" s="173" t="str">
        <f>IF(ISBLANK('P2.Operable'!D247),"",'P2.Operable'!D247)</f>
        <v>Pasa</v>
      </c>
      <c r="T19" s="173" t="str">
        <f>IF(ISBLANK('P2.Operable'!D285),"",'P2.Operable'!D285)</f>
        <v>Pasa</v>
      </c>
      <c r="U19" s="173" t="str">
        <f>IF(ISBLANK('P2.Operable'!D323),"",'P2.Operable'!D323)</f>
        <v>Pasa</v>
      </c>
      <c r="V19" s="173" t="str">
        <f>IF(ISBLANK('P2.Operable'!D361),"",'P2.Operable'!D361)</f>
        <v>Pasa</v>
      </c>
      <c r="W19" s="173" t="str">
        <f>IF(ISBLANK('P2.Operable'!D513),"",'P2.Operable'!D513)</f>
        <v>N/A</v>
      </c>
      <c r="X19" s="173" t="str">
        <f>IF(ISBLANK('P2.Operable'!D551),"",'P2.Operable'!D551)</f>
        <v>N/A</v>
      </c>
      <c r="Y19" s="173" t="str">
        <f>IF(ISBLANK('P2.Operable'!D589),"",'P2.Operable'!D589)</f>
        <v>Pasa</v>
      </c>
      <c r="Z19" s="173" t="str">
        <f>IF(ISBLANK('P2.Operable'!D627),"",'P2.Operable'!D627)</f>
        <v>N/A</v>
      </c>
      <c r="AA19" s="173" t="str">
        <f>IF(ISBLANK('P3.Comprensible'!D19),"",'P3.Comprensible'!D19)</f>
        <v>Pasa</v>
      </c>
      <c r="AB19" s="173" t="str">
        <f>IF(ISBLANK('P3.Comprensible'!D95),"",'P3.Comprensible'!D95)</f>
        <v>Pasa</v>
      </c>
      <c r="AC19" s="173" t="str">
        <f>IF(ISBLANK('P3.Comprensible'!D133),"",'P3.Comprensible'!D133)</f>
        <v>Pasa</v>
      </c>
      <c r="AD19" s="173" t="str">
        <f>IF(ISBLANK('P3.Comprensible'!D247),"",'P3.Comprensible'!D247)</f>
        <v>N/A</v>
      </c>
      <c r="AE19" s="173" t="str">
        <f>IF(ISBLANK('P3.Comprensible'!D285),"",'P3.Comprensible'!D285)</f>
        <v>Pasa</v>
      </c>
      <c r="AF19" s="173" t="str">
        <f>IF(ISBLANK('P4.Robusto'!D19),"",'P4.Robusto'!D19)</f>
        <v>Pasa</v>
      </c>
      <c r="AG19" s="173" t="str">
        <f>IF(ISBLANK('P4.Robusto'!D57),"",'P4.Robusto'!D57)</f>
        <v>Pasa</v>
      </c>
      <c r="AH19" s="40"/>
      <c r="AI19" s="38"/>
      <c r="AJ19" s="38"/>
      <c r="AK19" s="38"/>
    </row>
    <row r="20" spans="1:37" ht="20.399999999999999">
      <c r="A20" s="38"/>
      <c r="B20" s="171" t="str">
        <f>IF( ISBLANK('03.Muestra'!$C9),"",'03.Muestra'!$C9)</f>
        <v>Mapa web</v>
      </c>
      <c r="C20" s="172" t="str">
        <f>IF( ISBLANK('03.Muestra'!$E9),"",'03.Muestra'!$E9)</f>
        <v>https://www.guadalajara.es/es/mapa-web/</v>
      </c>
      <c r="D20" s="173" t="str">
        <f>IF(ISBLANK('P1.Perceptible'!D20),"",'P1.Perceptible'!D20)</f>
        <v>N/A</v>
      </c>
      <c r="E20" s="173" t="str">
        <f>IF(ISBLANK('P1.Perceptible'!D58),"",'P1.Perceptible'!D58)</f>
        <v>N/A</v>
      </c>
      <c r="F20" s="173" t="str">
        <f>IF(ISBLANK('P1.Perceptible'!D96),"",'P1.Perceptible'!D96)</f>
        <v>N/A</v>
      </c>
      <c r="G20" s="173" t="str">
        <f>IF(ISBLANK('P1.Perceptible'!D134),"",'P1.Perceptible'!D134)</f>
        <v>N/A</v>
      </c>
      <c r="H20" s="173" t="str">
        <f>IF(ISBLANK('P1.Perceptible'!D248),"",'P1.Perceptible'!D248)</f>
        <v>Pasa</v>
      </c>
      <c r="I20" s="173" t="str">
        <f>IF(ISBLANK('P1.Perceptible'!D286),"",'P1.Perceptible'!D286)</f>
        <v>Pasa</v>
      </c>
      <c r="J20" s="173" t="str">
        <f>IF(ISBLANK('P1.Perceptible'!D324),"",'P1.Perceptible'!D324)</f>
        <v>Pasa</v>
      </c>
      <c r="K20" s="173" t="str">
        <f>IF(ISBLANK('P1.Perceptible'!D438),"",'P1.Perceptible'!D438)</f>
        <v>Pasa</v>
      </c>
      <c r="L20" s="173" t="str">
        <f>IF(ISBLANK('P1.Perceptible'!D476),"",'P1.Perceptible'!D476)</f>
        <v>N/A</v>
      </c>
      <c r="M20" s="173" t="str">
        <f>IF(ISBLANK('P2.Operable'!D20),"",'P2.Operable'!D20)</f>
        <v>Pasa</v>
      </c>
      <c r="N20" s="173" t="str">
        <f>IF(ISBLANK('P2.Operable'!D58),"",'P2.Operable'!D58)</f>
        <v>Pasa</v>
      </c>
      <c r="O20" s="173" t="str">
        <f>IF(ISBLANK('P2.Operable'!D96),"",'P2.Operable'!D96)</f>
        <v>Pasa</v>
      </c>
      <c r="P20" s="173" t="str">
        <f>IF(ISBLANK('P2.Operable'!D134),"",'P2.Operable'!D134)</f>
        <v>N/A</v>
      </c>
      <c r="Q20" s="173" t="str">
        <f>IF(ISBLANK('P2.Operable'!D172),"",'P2.Operable'!D172)</f>
        <v>N/A</v>
      </c>
      <c r="R20" s="173" t="str">
        <f>IF(ISBLANK('P2.Operable'!D210),"",'P2.Operable'!D210)</f>
        <v>Pasa</v>
      </c>
      <c r="S20" s="173" t="str">
        <f>IF(ISBLANK('P2.Operable'!D248),"",'P2.Operable'!D248)</f>
        <v>Pasa</v>
      </c>
      <c r="T20" s="173" t="str">
        <f>IF(ISBLANK('P2.Operable'!D286),"",'P2.Operable'!D286)</f>
        <v>Pasa</v>
      </c>
      <c r="U20" s="173" t="str">
        <f>IF(ISBLANK('P2.Operable'!D324),"",'P2.Operable'!D324)</f>
        <v>Pasa</v>
      </c>
      <c r="V20" s="173" t="str">
        <f>IF(ISBLANK('P2.Operable'!D362),"",'P2.Operable'!D362)</f>
        <v>Pasa</v>
      </c>
      <c r="W20" s="173" t="str">
        <f>IF(ISBLANK('P2.Operable'!D514),"",'P2.Operable'!D514)</f>
        <v>N/A</v>
      </c>
      <c r="X20" s="173" t="str">
        <f>IF(ISBLANK('P2.Operable'!D552),"",'P2.Operable'!D552)</f>
        <v>N/A</v>
      </c>
      <c r="Y20" s="173" t="str">
        <f>IF(ISBLANK('P2.Operable'!D590),"",'P2.Operable'!D590)</f>
        <v>Pasa</v>
      </c>
      <c r="Z20" s="173" t="str">
        <f>IF(ISBLANK('P2.Operable'!D628),"",'P2.Operable'!D628)</f>
        <v>N/A</v>
      </c>
      <c r="AA20" s="173" t="str">
        <f>IF(ISBLANK('P3.Comprensible'!D20),"",'P3.Comprensible'!D20)</f>
        <v>Pasa</v>
      </c>
      <c r="AB20" s="173" t="str">
        <f>IF(ISBLANK('P3.Comprensible'!D96),"",'P3.Comprensible'!D96)</f>
        <v>Pasa</v>
      </c>
      <c r="AC20" s="173" t="str">
        <f>IF(ISBLANK('P3.Comprensible'!D134),"",'P3.Comprensible'!D134)</f>
        <v>Pasa</v>
      </c>
      <c r="AD20" s="173" t="str">
        <f>IF(ISBLANK('P3.Comprensible'!D248),"",'P3.Comprensible'!D248)</f>
        <v>N/A</v>
      </c>
      <c r="AE20" s="173" t="str">
        <f>IF(ISBLANK('P3.Comprensible'!D286),"",'P3.Comprensible'!D286)</f>
        <v>Pasa</v>
      </c>
      <c r="AF20" s="173" t="str">
        <f>IF(ISBLANK('P4.Robusto'!D20),"",'P4.Robusto'!D20)</f>
        <v>Pasa</v>
      </c>
      <c r="AG20" s="173" t="str">
        <f>IF(ISBLANK('P4.Robusto'!D58),"",'P4.Robusto'!D58)</f>
        <v>Pasa</v>
      </c>
      <c r="AH20" s="125"/>
      <c r="AI20" s="38"/>
      <c r="AJ20" s="38"/>
      <c r="AK20" s="38"/>
    </row>
    <row r="21" spans="1:37" ht="20.399999999999999">
      <c r="A21" s="38"/>
      <c r="B21" s="171" t="str">
        <f>IF( ISBLANK('03.Muestra'!$C10),"",'03.Muestra'!$C10)</f>
        <v>Buzón ciudadano</v>
      </c>
      <c r="C21" s="172" t="str">
        <f>IF( ISBLANK('03.Muestra'!$E10),"",'03.Muestra'!$E10)</f>
        <v>https://www.guadalajara.es/es/ayuntamiento/participacion/buzon-ciudadano/</v>
      </c>
      <c r="D21" s="173" t="str">
        <f>IF(ISBLANK('P1.Perceptible'!D21),"",'P1.Perceptible'!D21)</f>
        <v>Pasa</v>
      </c>
      <c r="E21" s="173" t="str">
        <f>IF(ISBLANK('P1.Perceptible'!D59),"",'P1.Perceptible'!D59)</f>
        <v>N/A</v>
      </c>
      <c r="F21" s="173" t="str">
        <f>IF(ISBLANK('P1.Perceptible'!D97),"",'P1.Perceptible'!D97)</f>
        <v>N/A</v>
      </c>
      <c r="G21" s="173" t="str">
        <f>IF(ISBLANK('P1.Perceptible'!D135),"",'P1.Perceptible'!D135)</f>
        <v>N/A</v>
      </c>
      <c r="H21" s="173" t="str">
        <f>IF(ISBLANK('P1.Perceptible'!D249),"",'P1.Perceptible'!D249)</f>
        <v>Pasa</v>
      </c>
      <c r="I21" s="173" t="str">
        <f>IF(ISBLANK('P1.Perceptible'!D287),"",'P1.Perceptible'!D287)</f>
        <v>Pasa</v>
      </c>
      <c r="J21" s="173" t="str">
        <f>IF(ISBLANK('P1.Perceptible'!D325),"",'P1.Perceptible'!D325)</f>
        <v>Pasa</v>
      </c>
      <c r="K21" s="173" t="str">
        <f>IF(ISBLANK('P1.Perceptible'!D439),"",'P1.Perceptible'!D439)</f>
        <v>Pasa</v>
      </c>
      <c r="L21" s="173" t="str">
        <f>IF(ISBLANK('P1.Perceptible'!D477),"",'P1.Perceptible'!D477)</f>
        <v>N/A</v>
      </c>
      <c r="M21" s="173" t="str">
        <f>IF(ISBLANK('P2.Operable'!D21),"",'P2.Operable'!D21)</f>
        <v>Pasa</v>
      </c>
      <c r="N21" s="173" t="str">
        <f>IF(ISBLANK('P2.Operable'!D59),"",'P2.Operable'!D59)</f>
        <v>Pasa</v>
      </c>
      <c r="O21" s="173" t="str">
        <f>IF(ISBLANK('P2.Operable'!D97),"",'P2.Operable'!D97)</f>
        <v>Pasa</v>
      </c>
      <c r="P21" s="173" t="str">
        <f>IF(ISBLANK('P2.Operable'!D135),"",'P2.Operable'!D135)</f>
        <v>N/A</v>
      </c>
      <c r="Q21" s="173" t="str">
        <f>IF(ISBLANK('P2.Operable'!D173),"",'P2.Operable'!D173)</f>
        <v>N/A</v>
      </c>
      <c r="R21" s="173" t="str">
        <f>IF(ISBLANK('P2.Operable'!D211),"",'P2.Operable'!D211)</f>
        <v>Pasa</v>
      </c>
      <c r="S21" s="173" t="str">
        <f>IF(ISBLANK('P2.Operable'!D249),"",'P2.Operable'!D249)</f>
        <v>Pasa</v>
      </c>
      <c r="T21" s="173" t="str">
        <f>IF(ISBLANK('P2.Operable'!D287),"",'P2.Operable'!D287)</f>
        <v>Pasa</v>
      </c>
      <c r="U21" s="173" t="str">
        <f>IF(ISBLANK('P2.Operable'!D325),"",'P2.Operable'!D325)</f>
        <v>Pasa</v>
      </c>
      <c r="V21" s="173" t="str">
        <f>IF(ISBLANK('P2.Operable'!D363),"",'P2.Operable'!D363)</f>
        <v>Pasa</v>
      </c>
      <c r="W21" s="173" t="str">
        <f>IF(ISBLANK('P2.Operable'!D515),"",'P2.Operable'!D515)</f>
        <v>N/A</v>
      </c>
      <c r="X21" s="173" t="str">
        <f>IF(ISBLANK('P2.Operable'!D553),"",'P2.Operable'!D553)</f>
        <v>N/A</v>
      </c>
      <c r="Y21" s="173" t="str">
        <f>IF(ISBLANK('P2.Operable'!D591),"",'P2.Operable'!D591)</f>
        <v>Pasa</v>
      </c>
      <c r="Z21" s="173" t="str">
        <f>IF(ISBLANK('P2.Operable'!D629),"",'P2.Operable'!D629)</f>
        <v>N/A</v>
      </c>
      <c r="AA21" s="173" t="str">
        <f>IF(ISBLANK('P3.Comprensible'!D21),"",'P3.Comprensible'!D21)</f>
        <v>Pasa</v>
      </c>
      <c r="AB21" s="173" t="str">
        <f>IF(ISBLANK('P3.Comprensible'!D97),"",'P3.Comprensible'!D97)</f>
        <v>Pasa</v>
      </c>
      <c r="AC21" s="173" t="str">
        <f>IF(ISBLANK('P3.Comprensible'!D135),"",'P3.Comprensible'!D135)</f>
        <v>Pasa</v>
      </c>
      <c r="AD21" s="173" t="str">
        <f>IF(ISBLANK('P3.Comprensible'!D249),"",'P3.Comprensible'!D249)</f>
        <v>Pasa</v>
      </c>
      <c r="AE21" s="173" t="str">
        <f>IF(ISBLANK('P3.Comprensible'!D287),"",'P3.Comprensible'!D287)</f>
        <v>Pasa</v>
      </c>
      <c r="AF21" s="173" t="str">
        <f>IF(ISBLANK('P4.Robusto'!D21),"",'P4.Robusto'!D21)</f>
        <v>Pasa</v>
      </c>
      <c r="AG21" s="173" t="str">
        <f>IF(ISBLANK('P4.Robusto'!D59),"",'P4.Robusto'!D59)</f>
        <v>Pasa</v>
      </c>
      <c r="AH21" s="125"/>
      <c r="AI21" s="38"/>
      <c r="AJ21" s="38"/>
      <c r="AK21" s="38"/>
    </row>
    <row r="22" spans="1:37" ht="20.399999999999999">
      <c r="A22" s="38"/>
      <c r="B22" s="171" t="str">
        <f>IF( ISBLANK('03.Muestra'!$C11),"",'03.Muestra'!$C11)</f>
        <v>Buscador</v>
      </c>
      <c r="C22" s="172" t="str">
        <f>IF( ISBLANK('03.Muestra'!$E11),"",'03.Muestra'!$E11)</f>
        <v>https://www.guadalajara.es/es/buscadorGeneral.do</v>
      </c>
      <c r="D22" s="173" t="str">
        <f>IF(ISBLANK('P1.Perceptible'!D22),"",'P1.Perceptible'!D22)</f>
        <v>N/A</v>
      </c>
      <c r="E22" s="173" t="str">
        <f>IF(ISBLANK('P1.Perceptible'!D60),"",'P1.Perceptible'!D60)</f>
        <v>N/A</v>
      </c>
      <c r="F22" s="173" t="str">
        <f>IF(ISBLANK('P1.Perceptible'!D98),"",'P1.Perceptible'!D98)</f>
        <v>N/A</v>
      </c>
      <c r="G22" s="173" t="str">
        <f>IF(ISBLANK('P1.Perceptible'!D136),"",'P1.Perceptible'!D136)</f>
        <v>N/A</v>
      </c>
      <c r="H22" s="173" t="str">
        <f>IF(ISBLANK('P1.Perceptible'!D250),"",'P1.Perceptible'!D250)</f>
        <v>Pasa</v>
      </c>
      <c r="I22" s="173" t="str">
        <f>IF(ISBLANK('P1.Perceptible'!D288),"",'P1.Perceptible'!D288)</f>
        <v>Pasa</v>
      </c>
      <c r="J22" s="173" t="str">
        <f>IF(ISBLANK('P1.Perceptible'!D326),"",'P1.Perceptible'!D326)</f>
        <v>Pasa</v>
      </c>
      <c r="K22" s="173" t="str">
        <f>IF(ISBLANK('P1.Perceptible'!D440),"",'P1.Perceptible'!D440)</f>
        <v>Pasa</v>
      </c>
      <c r="L22" s="173" t="str">
        <f>IF(ISBLANK('P1.Perceptible'!D478),"",'P1.Perceptible'!D478)</f>
        <v>N/A</v>
      </c>
      <c r="M22" s="173" t="str">
        <f>IF(ISBLANK('P2.Operable'!D22),"",'P2.Operable'!D22)</f>
        <v>Pasa</v>
      </c>
      <c r="N22" s="173" t="str">
        <f>IF(ISBLANK('P2.Operable'!D60),"",'P2.Operable'!D60)</f>
        <v>Pasa</v>
      </c>
      <c r="O22" s="173" t="str">
        <f>IF(ISBLANK('P2.Operable'!D98),"",'P2.Operable'!D98)</f>
        <v>Pasa</v>
      </c>
      <c r="P22" s="173" t="str">
        <f>IF(ISBLANK('P2.Operable'!D136),"",'P2.Operable'!D136)</f>
        <v>N/A</v>
      </c>
      <c r="Q22" s="173" t="str">
        <f>IF(ISBLANK('P2.Operable'!D174),"",'P2.Operable'!D174)</f>
        <v>N/A</v>
      </c>
      <c r="R22" s="173" t="str">
        <f>IF(ISBLANK('P2.Operable'!D212),"",'P2.Operable'!D212)</f>
        <v>Pasa</v>
      </c>
      <c r="S22" s="173" t="str">
        <f>IF(ISBLANK('P2.Operable'!D250),"",'P2.Operable'!D250)</f>
        <v>N/A</v>
      </c>
      <c r="T22" s="173" t="str">
        <f>IF(ISBLANK('P2.Operable'!D288),"",'P2.Operable'!D288)</f>
        <v>Pasa</v>
      </c>
      <c r="U22" s="173" t="str">
        <f>IF(ISBLANK('P2.Operable'!D326),"",'P2.Operable'!D326)</f>
        <v>Pasa</v>
      </c>
      <c r="V22" s="173" t="str">
        <f>IF(ISBLANK('P2.Operable'!D364),"",'P2.Operable'!D364)</f>
        <v>Pasa</v>
      </c>
      <c r="W22" s="173" t="str">
        <f>IF(ISBLANK('P2.Operable'!D516),"",'P2.Operable'!D516)</f>
        <v>N/A</v>
      </c>
      <c r="X22" s="173" t="str">
        <f>IF(ISBLANK('P2.Operable'!D554),"",'P2.Operable'!D554)</f>
        <v>N/A</v>
      </c>
      <c r="Y22" s="173" t="str">
        <f>IF(ISBLANK('P2.Operable'!D592),"",'P2.Operable'!D592)</f>
        <v>Pasa</v>
      </c>
      <c r="Z22" s="173" t="str">
        <f>IF(ISBLANK('P2.Operable'!D630),"",'P2.Operable'!D630)</f>
        <v>N/A</v>
      </c>
      <c r="AA22" s="173" t="str">
        <f>IF(ISBLANK('P3.Comprensible'!D22),"",'P3.Comprensible'!D22)</f>
        <v>Pasa</v>
      </c>
      <c r="AB22" s="173" t="str">
        <f>IF(ISBLANK('P3.Comprensible'!D98),"",'P3.Comprensible'!D98)</f>
        <v>Pasa</v>
      </c>
      <c r="AC22" s="173" t="str">
        <f>IF(ISBLANK('P3.Comprensible'!D136),"",'P3.Comprensible'!D136)</f>
        <v>Pasa</v>
      </c>
      <c r="AD22" s="173" t="str">
        <f>IF(ISBLANK('P3.Comprensible'!D250),"",'P3.Comprensible'!D250)</f>
        <v>N/A</v>
      </c>
      <c r="AE22" s="173" t="str">
        <f>IF(ISBLANK('P3.Comprensible'!D288),"",'P3.Comprensible'!D288)</f>
        <v>Pasa</v>
      </c>
      <c r="AF22" s="173" t="str">
        <f>IF(ISBLANK('P4.Robusto'!D22),"",'P4.Robusto'!D22)</f>
        <v>Pasa</v>
      </c>
      <c r="AG22" s="173" t="str">
        <f>IF(ISBLANK('P4.Robusto'!D60),"",'P4.Robusto'!D60)</f>
        <v>Pasa</v>
      </c>
      <c r="AH22" s="125"/>
      <c r="AI22" s="38"/>
      <c r="AJ22" s="38"/>
      <c r="AK22" s="38"/>
    </row>
    <row r="23" spans="1:37" ht="20.399999999999999">
      <c r="A23" s="38"/>
      <c r="B23" s="171" t="str">
        <f>IF( ISBLANK('03.Muestra'!$C12),"",'03.Muestra'!$C12)</f>
        <v>Accesibilidad</v>
      </c>
      <c r="C23" s="172" t="str">
        <f>IF( ISBLANK('03.Muestra'!$E12),"",'03.Muestra'!$E12)</f>
        <v>https://www.guadalajara.es/es/accesibilidad/</v>
      </c>
      <c r="D23" s="173" t="str">
        <f>IF(ISBLANK('P1.Perceptible'!D23),"",'P1.Perceptible'!D23)</f>
        <v>Pasa</v>
      </c>
      <c r="E23" s="173" t="str">
        <f>IF(ISBLANK('P1.Perceptible'!D61),"",'P1.Perceptible'!D61)</f>
        <v>N/A</v>
      </c>
      <c r="F23" s="173" t="str">
        <f>IF(ISBLANK('P1.Perceptible'!D99),"",'P1.Perceptible'!D99)</f>
        <v>N/A</v>
      </c>
      <c r="G23" s="173" t="str">
        <f>IF(ISBLANK('P1.Perceptible'!D137),"",'P1.Perceptible'!D137)</f>
        <v>N/A</v>
      </c>
      <c r="H23" s="173" t="str">
        <f>IF(ISBLANK('P1.Perceptible'!D251),"",'P1.Perceptible'!D251)</f>
        <v>Pasa</v>
      </c>
      <c r="I23" s="173" t="str">
        <f>IF(ISBLANK('P1.Perceptible'!D289),"",'P1.Perceptible'!D289)</f>
        <v>Pasa</v>
      </c>
      <c r="J23" s="173" t="str">
        <f>IF(ISBLANK('P1.Perceptible'!D327),"",'P1.Perceptible'!D327)</f>
        <v>Pasa</v>
      </c>
      <c r="K23" s="173" t="str">
        <f>IF(ISBLANK('P1.Perceptible'!D441),"",'P1.Perceptible'!D441)</f>
        <v>Pasa</v>
      </c>
      <c r="L23" s="173" t="str">
        <f>IF(ISBLANK('P1.Perceptible'!D479),"",'P1.Perceptible'!D479)</f>
        <v>N/A</v>
      </c>
      <c r="M23" s="173" t="str">
        <f>IF(ISBLANK('P2.Operable'!D23),"",'P2.Operable'!D23)</f>
        <v>Pasa</v>
      </c>
      <c r="N23" s="173" t="str">
        <f>IF(ISBLANK('P2.Operable'!D61),"",'P2.Operable'!D61)</f>
        <v>Pasa</v>
      </c>
      <c r="O23" s="173" t="str">
        <f>IF(ISBLANK('P2.Operable'!D99),"",'P2.Operable'!D99)</f>
        <v>Pasa</v>
      </c>
      <c r="P23" s="173" t="str">
        <f>IF(ISBLANK('P2.Operable'!D137),"",'P2.Operable'!D137)</f>
        <v>N/A</v>
      </c>
      <c r="Q23" s="173" t="str">
        <f>IF(ISBLANK('P2.Operable'!D175),"",'P2.Operable'!D175)</f>
        <v>N/A</v>
      </c>
      <c r="R23" s="173" t="str">
        <f>IF(ISBLANK('P2.Operable'!D213),"",'P2.Operable'!D213)</f>
        <v>Pasa</v>
      </c>
      <c r="S23" s="173" t="str">
        <f>IF(ISBLANK('P2.Operable'!D251),"",'P2.Operable'!D251)</f>
        <v>Pasa</v>
      </c>
      <c r="T23" s="173" t="str">
        <f>IF(ISBLANK('P2.Operable'!D289),"",'P2.Operable'!D289)</f>
        <v>Pasa</v>
      </c>
      <c r="U23" s="173" t="str">
        <f>IF(ISBLANK('P2.Operable'!D327),"",'P2.Operable'!D327)</f>
        <v>Pasa</v>
      </c>
      <c r="V23" s="173" t="str">
        <f>IF(ISBLANK('P2.Operable'!D365),"",'P2.Operable'!D365)</f>
        <v>Pasa</v>
      </c>
      <c r="W23" s="173" t="str">
        <f>IF(ISBLANK('P2.Operable'!D517),"",'P2.Operable'!D517)</f>
        <v>N/A</v>
      </c>
      <c r="X23" s="173" t="str">
        <f>IF(ISBLANK('P2.Operable'!D555),"",'P2.Operable'!D555)</f>
        <v>N/A</v>
      </c>
      <c r="Y23" s="173" t="str">
        <f>IF(ISBLANK('P2.Operable'!D593),"",'P2.Operable'!D593)</f>
        <v>Pasa</v>
      </c>
      <c r="Z23" s="173" t="str">
        <f>IF(ISBLANK('P2.Operable'!D631),"",'P2.Operable'!D631)</f>
        <v>N/A</v>
      </c>
      <c r="AA23" s="173" t="str">
        <f>IF(ISBLANK('P3.Comprensible'!D23),"",'P3.Comprensible'!D23)</f>
        <v>Pasa</v>
      </c>
      <c r="AB23" s="173" t="str">
        <f>IF(ISBLANK('P3.Comprensible'!D99),"",'P3.Comprensible'!D99)</f>
        <v>Pasa</v>
      </c>
      <c r="AC23" s="173" t="str">
        <f>IF(ISBLANK('P3.Comprensible'!D137),"",'P3.Comprensible'!D137)</f>
        <v>Pasa</v>
      </c>
      <c r="AD23" s="173" t="str">
        <f>IF(ISBLANK('P3.Comprensible'!D251),"",'P3.Comprensible'!D251)</f>
        <v>N/A</v>
      </c>
      <c r="AE23" s="173" t="str">
        <f>IF(ISBLANK('P3.Comprensible'!D289),"",'P3.Comprensible'!D289)</f>
        <v>Pasa</v>
      </c>
      <c r="AF23" s="173" t="str">
        <f>IF(ISBLANK('P4.Robusto'!D23),"",'P4.Robusto'!D23)</f>
        <v>Pasa</v>
      </c>
      <c r="AG23" s="173" t="str">
        <f>IF(ISBLANK('P4.Robusto'!D61),"",'P4.Robusto'!D61)</f>
        <v>Pasa</v>
      </c>
      <c r="AH23" s="125"/>
      <c r="AI23" s="38"/>
      <c r="AJ23" s="38"/>
      <c r="AK23" s="38"/>
    </row>
    <row r="24" spans="1:37" ht="20.399999999999999">
      <c r="A24" s="38"/>
      <c r="B24" s="171" t="str">
        <f>IF( ISBLANK('03.Muestra'!$C13),"",'03.Muestra'!$C13)</f>
        <v>Documento legal</v>
      </c>
      <c r="C24" s="172" t="str">
        <f>IF( ISBLANK('03.Muestra'!$E13),"",'03.Muestra'!$E13)</f>
        <v>https://www.guadalajara.es/es/documento-legal/</v>
      </c>
      <c r="D24" s="173" t="str">
        <f>IF(ISBLANK('P1.Perceptible'!D24),"",'P1.Perceptible'!D24)</f>
        <v>N/A</v>
      </c>
      <c r="E24" s="173" t="str">
        <f>IF(ISBLANK('P1.Perceptible'!D62),"",'P1.Perceptible'!D62)</f>
        <v>N/A</v>
      </c>
      <c r="F24" s="173" t="str">
        <f>IF(ISBLANK('P1.Perceptible'!D100),"",'P1.Perceptible'!D100)</f>
        <v>N/A</v>
      </c>
      <c r="G24" s="173" t="str">
        <f>IF(ISBLANK('P1.Perceptible'!D138),"",'P1.Perceptible'!D138)</f>
        <v>N/A</v>
      </c>
      <c r="H24" s="173" t="str">
        <f>IF(ISBLANK('P1.Perceptible'!D252),"",'P1.Perceptible'!D252)</f>
        <v>Pasa</v>
      </c>
      <c r="I24" s="173" t="str">
        <f>IF(ISBLANK('P1.Perceptible'!D290),"",'P1.Perceptible'!D290)</f>
        <v>Pasa</v>
      </c>
      <c r="J24" s="173" t="str">
        <f>IF(ISBLANK('P1.Perceptible'!D328),"",'P1.Perceptible'!D328)</f>
        <v>Pasa</v>
      </c>
      <c r="K24" s="173" t="str">
        <f>IF(ISBLANK('P1.Perceptible'!D442),"",'P1.Perceptible'!D442)</f>
        <v>Pasa</v>
      </c>
      <c r="L24" s="173" t="str">
        <f>IF(ISBLANK('P1.Perceptible'!D480),"",'P1.Perceptible'!D480)</f>
        <v>N/A</v>
      </c>
      <c r="M24" s="173" t="str">
        <f>IF(ISBLANK('P2.Operable'!D24),"",'P2.Operable'!D24)</f>
        <v>Pasa</v>
      </c>
      <c r="N24" s="173" t="str">
        <f>IF(ISBLANK('P2.Operable'!D62),"",'P2.Operable'!D62)</f>
        <v>Pasa</v>
      </c>
      <c r="O24" s="173" t="str">
        <f>IF(ISBLANK('P2.Operable'!D100),"",'P2.Operable'!D100)</f>
        <v>Pasa</v>
      </c>
      <c r="P24" s="173" t="str">
        <f>IF(ISBLANK('P2.Operable'!D138),"",'P2.Operable'!D138)</f>
        <v>N/A</v>
      </c>
      <c r="Q24" s="173" t="str">
        <f>IF(ISBLANK('P2.Operable'!D176),"",'P2.Operable'!D176)</f>
        <v>N/A</v>
      </c>
      <c r="R24" s="173" t="str">
        <f>IF(ISBLANK('P2.Operable'!D214),"",'P2.Operable'!D214)</f>
        <v>Pasa</v>
      </c>
      <c r="S24" s="173" t="str">
        <f>IF(ISBLANK('P2.Operable'!D252),"",'P2.Operable'!D252)</f>
        <v>Pasa</v>
      </c>
      <c r="T24" s="173" t="str">
        <f>IF(ISBLANK('P2.Operable'!D290),"",'P2.Operable'!D290)</f>
        <v>Pasa</v>
      </c>
      <c r="U24" s="173" t="str">
        <f>IF(ISBLANK('P2.Operable'!D328),"",'P2.Operable'!D328)</f>
        <v>Pasa</v>
      </c>
      <c r="V24" s="173" t="str">
        <f>IF(ISBLANK('P2.Operable'!D366),"",'P2.Operable'!D366)</f>
        <v>Pasa</v>
      </c>
      <c r="W24" s="173" t="str">
        <f>IF(ISBLANK('P2.Operable'!D518),"",'P2.Operable'!D518)</f>
        <v>N/A</v>
      </c>
      <c r="X24" s="173" t="str">
        <f>IF(ISBLANK('P2.Operable'!D556),"",'P2.Operable'!D556)</f>
        <v>N/A</v>
      </c>
      <c r="Y24" s="173" t="str">
        <f>IF(ISBLANK('P2.Operable'!D594),"",'P2.Operable'!D594)</f>
        <v>N/A</v>
      </c>
      <c r="Z24" s="173" t="str">
        <f>IF(ISBLANK('P2.Operable'!D632),"",'P2.Operable'!D632)</f>
        <v>N/A</v>
      </c>
      <c r="AA24" s="173" t="str">
        <f>IF(ISBLANK('P3.Comprensible'!D24),"",'P3.Comprensible'!D24)</f>
        <v>Pasa</v>
      </c>
      <c r="AB24" s="173" t="str">
        <f>IF(ISBLANK('P3.Comprensible'!D100),"",'P3.Comprensible'!D100)</f>
        <v>Pasa</v>
      </c>
      <c r="AC24" s="173" t="str">
        <f>IF(ISBLANK('P3.Comprensible'!D138),"",'P3.Comprensible'!D138)</f>
        <v>Pasa</v>
      </c>
      <c r="AD24" s="173" t="str">
        <f>IF(ISBLANK('P3.Comprensible'!D252),"",'P3.Comprensible'!D252)</f>
        <v>N/A</v>
      </c>
      <c r="AE24" s="173" t="str">
        <f>IF(ISBLANK('P3.Comprensible'!D290),"",'P3.Comprensible'!D290)</f>
        <v>Pasa</v>
      </c>
      <c r="AF24" s="173" t="str">
        <f>IF(ISBLANK('P4.Robusto'!D24),"",'P4.Robusto'!D24)</f>
        <v>Pasa</v>
      </c>
      <c r="AG24" s="173" t="str">
        <f>IF(ISBLANK('P4.Robusto'!D62),"",'P4.Robusto'!D62)</f>
        <v>Pasa</v>
      </c>
      <c r="AH24" s="125"/>
      <c r="AI24" s="38"/>
      <c r="AJ24" s="38"/>
      <c r="AK24" s="38"/>
    </row>
    <row r="25" spans="1:37" ht="20.399999999999999">
      <c r="A25" s="38"/>
      <c r="B25" s="171" t="str">
        <f>IF( ISBLANK('03.Muestra'!$C14),"",'03.Muestra'!$C14)</f>
        <v>Administración</v>
      </c>
      <c r="C25" s="172" t="str">
        <f>IF( ISBLANK('03.Muestra'!$E14),"",'03.Muestra'!$E14)</f>
        <v>https://www.guadalajara.es/es/ayuntamiento/administracion/</v>
      </c>
      <c r="D25" s="173" t="str">
        <f>IF(ISBLANK('P1.Perceptible'!D25),"",'P1.Perceptible'!D25)</f>
        <v>Pasa</v>
      </c>
      <c r="E25" s="173" t="str">
        <f>IF(ISBLANK('P1.Perceptible'!D63),"",'P1.Perceptible'!D63)</f>
        <v>N/A</v>
      </c>
      <c r="F25" s="173" t="str">
        <f>IF(ISBLANK('P1.Perceptible'!D101),"",'P1.Perceptible'!D101)</f>
        <v>N/A</v>
      </c>
      <c r="G25" s="173" t="str">
        <f>IF(ISBLANK('P1.Perceptible'!D139),"",'P1.Perceptible'!D139)</f>
        <v>N/A</v>
      </c>
      <c r="H25" s="173" t="str">
        <f>IF(ISBLANK('P1.Perceptible'!D253),"",'P1.Perceptible'!D253)</f>
        <v>Pasa</v>
      </c>
      <c r="I25" s="173" t="str">
        <f>IF(ISBLANK('P1.Perceptible'!D291),"",'P1.Perceptible'!D291)</f>
        <v>Pasa</v>
      </c>
      <c r="J25" s="173" t="str">
        <f>IF(ISBLANK('P1.Perceptible'!D329),"",'P1.Perceptible'!D329)</f>
        <v>Pasa</v>
      </c>
      <c r="K25" s="173" t="str">
        <f>IF(ISBLANK('P1.Perceptible'!D443),"",'P1.Perceptible'!D443)</f>
        <v>Pasa</v>
      </c>
      <c r="L25" s="173" t="str">
        <f>IF(ISBLANK('P1.Perceptible'!D481),"",'P1.Perceptible'!D481)</f>
        <v>N/A</v>
      </c>
      <c r="M25" s="173" t="str">
        <f>IF(ISBLANK('P2.Operable'!D25),"",'P2.Operable'!D25)</f>
        <v>Pasa</v>
      </c>
      <c r="N25" s="173" t="str">
        <f>IF(ISBLANK('P2.Operable'!D63),"",'P2.Operable'!D63)</f>
        <v>Pasa</v>
      </c>
      <c r="O25" s="173" t="str">
        <f>IF(ISBLANK('P2.Operable'!D101),"",'P2.Operable'!D101)</f>
        <v>Pasa</v>
      </c>
      <c r="P25" s="173" t="str">
        <f>IF(ISBLANK('P2.Operable'!D139),"",'P2.Operable'!D139)</f>
        <v>N/A</v>
      </c>
      <c r="Q25" s="173" t="str">
        <f>IF(ISBLANK('P2.Operable'!D177),"",'P2.Operable'!D177)</f>
        <v>N/A</v>
      </c>
      <c r="R25" s="173" t="str">
        <f>IF(ISBLANK('P2.Operable'!D215),"",'P2.Operable'!D215)</f>
        <v>Pasa</v>
      </c>
      <c r="S25" s="173" t="str">
        <f>IF(ISBLANK('P2.Operable'!D253),"",'P2.Operable'!D253)</f>
        <v>Pasa</v>
      </c>
      <c r="T25" s="173" t="str">
        <f>IF(ISBLANK('P2.Operable'!D291),"",'P2.Operable'!D291)</f>
        <v>Pasa</v>
      </c>
      <c r="U25" s="173" t="str">
        <f>IF(ISBLANK('P2.Operable'!D329),"",'P2.Operable'!D329)</f>
        <v>Pasa</v>
      </c>
      <c r="V25" s="173" t="str">
        <f>IF(ISBLANK('P2.Operable'!D367),"",'P2.Operable'!D367)</f>
        <v>Pasa</v>
      </c>
      <c r="W25" s="173" t="str">
        <f>IF(ISBLANK('P2.Operable'!D519),"",'P2.Operable'!D519)</f>
        <v>N/A</v>
      </c>
      <c r="X25" s="173" t="str">
        <f>IF(ISBLANK('P2.Operable'!D557),"",'P2.Operable'!D557)</f>
        <v>N/A</v>
      </c>
      <c r="Y25" s="173" t="str">
        <f>IF(ISBLANK('P2.Operable'!D595),"",'P2.Operable'!D595)</f>
        <v>N/A</v>
      </c>
      <c r="Z25" s="173" t="str">
        <f>IF(ISBLANK('P2.Operable'!D633),"",'P2.Operable'!D633)</f>
        <v>N/A</v>
      </c>
      <c r="AA25" s="173" t="str">
        <f>IF(ISBLANK('P3.Comprensible'!D25),"",'P3.Comprensible'!D25)</f>
        <v>Pasa</v>
      </c>
      <c r="AB25" s="173" t="str">
        <f>IF(ISBLANK('P3.Comprensible'!D101),"",'P3.Comprensible'!D101)</f>
        <v>Pasa</v>
      </c>
      <c r="AC25" s="173" t="str">
        <f>IF(ISBLANK('P3.Comprensible'!D139),"",'P3.Comprensible'!D139)</f>
        <v>Pasa</v>
      </c>
      <c r="AD25" s="173" t="str">
        <f>IF(ISBLANK('P3.Comprensible'!D253),"",'P3.Comprensible'!D253)</f>
        <v>N/A</v>
      </c>
      <c r="AE25" s="173" t="str">
        <f>IF(ISBLANK('P3.Comprensible'!D291),"",'P3.Comprensible'!D291)</f>
        <v>Pasa</v>
      </c>
      <c r="AF25" s="173" t="str">
        <f>IF(ISBLANK('P4.Robusto'!D25),"",'P4.Robusto'!D25)</f>
        <v>Pasa</v>
      </c>
      <c r="AG25" s="173" t="str">
        <f>IF(ISBLANK('P4.Robusto'!D63),"",'P4.Robusto'!D63)</f>
        <v>Pasa</v>
      </c>
      <c r="AH25" s="125"/>
      <c r="AI25" s="38"/>
      <c r="AJ25" s="38"/>
      <c r="AK25" s="38"/>
    </row>
    <row r="26" spans="1:37" ht="20.399999999999999">
      <c r="A26" s="38"/>
      <c r="B26" s="171" t="str">
        <f>IF( ISBLANK('03.Muestra'!$C15),"",'03.Muestra'!$C15)</f>
        <v>Sede electrónica</v>
      </c>
      <c r="C26" s="172" t="str">
        <f>IF( ISBLANK('03.Muestra'!$E15),"",'03.Muestra'!$E15)</f>
        <v>https://www.guadalajara.es/es/tramites/sede-electronica</v>
      </c>
      <c r="D26" s="173" t="str">
        <f>IF(ISBLANK('P1.Perceptible'!D26),"",'P1.Perceptible'!D26)</f>
        <v>N/A</v>
      </c>
      <c r="E26" s="173" t="str">
        <f>IF(ISBLANK('P1.Perceptible'!D64),"",'P1.Perceptible'!D64)</f>
        <v>N/A</v>
      </c>
      <c r="F26" s="173" t="str">
        <f>IF(ISBLANK('P1.Perceptible'!D102),"",'P1.Perceptible'!D102)</f>
        <v>N/A</v>
      </c>
      <c r="G26" s="173" t="str">
        <f>IF(ISBLANK('P1.Perceptible'!D140),"",'P1.Perceptible'!D140)</f>
        <v>N/A</v>
      </c>
      <c r="H26" s="173" t="str">
        <f>IF(ISBLANK('P1.Perceptible'!D254),"",'P1.Perceptible'!D254)</f>
        <v>Pasa</v>
      </c>
      <c r="I26" s="173" t="str">
        <f>IF(ISBLANK('P1.Perceptible'!D292),"",'P1.Perceptible'!D292)</f>
        <v>Pasa</v>
      </c>
      <c r="J26" s="173" t="str">
        <f>IF(ISBLANK('P1.Perceptible'!D330),"",'P1.Perceptible'!D330)</f>
        <v>Pasa</v>
      </c>
      <c r="K26" s="173" t="str">
        <f>IF(ISBLANK('P1.Perceptible'!D444),"",'P1.Perceptible'!D444)</f>
        <v>Pasa</v>
      </c>
      <c r="L26" s="173" t="str">
        <f>IF(ISBLANK('P1.Perceptible'!D482),"",'P1.Perceptible'!D482)</f>
        <v>N/A</v>
      </c>
      <c r="M26" s="173" t="str">
        <f>IF(ISBLANK('P2.Operable'!D26),"",'P2.Operable'!D26)</f>
        <v>Pasa</v>
      </c>
      <c r="N26" s="173" t="str">
        <f>IF(ISBLANK('P2.Operable'!D64),"",'P2.Operable'!D64)</f>
        <v>Pasa</v>
      </c>
      <c r="O26" s="173" t="str">
        <f>IF(ISBLANK('P2.Operable'!D102),"",'P2.Operable'!D102)</f>
        <v>Pasa</v>
      </c>
      <c r="P26" s="173" t="str">
        <f>IF(ISBLANK('P2.Operable'!D140),"",'P2.Operable'!D140)</f>
        <v>N/A</v>
      </c>
      <c r="Q26" s="173" t="str">
        <f>IF(ISBLANK('P2.Operable'!D178),"",'P2.Operable'!D178)</f>
        <v>N/A</v>
      </c>
      <c r="R26" s="173" t="str">
        <f>IF(ISBLANK('P2.Operable'!D216),"",'P2.Operable'!D216)</f>
        <v>Pasa</v>
      </c>
      <c r="S26" s="173" t="str">
        <f>IF(ISBLANK('P2.Operable'!D254),"",'P2.Operable'!D254)</f>
        <v>Pasa</v>
      </c>
      <c r="T26" s="173" t="str">
        <f>IF(ISBLANK('P2.Operable'!D292),"",'P2.Operable'!D292)</f>
        <v>Pasa</v>
      </c>
      <c r="U26" s="173" t="str">
        <f>IF(ISBLANK('P2.Operable'!D330),"",'P2.Operable'!D330)</f>
        <v>Pasa</v>
      </c>
      <c r="V26" s="173" t="str">
        <f>IF(ISBLANK('P2.Operable'!D368),"",'P2.Operable'!D368)</f>
        <v>Pasa</v>
      </c>
      <c r="W26" s="173" t="str">
        <f>IF(ISBLANK('P2.Operable'!D520),"",'P2.Operable'!D520)</f>
        <v>N/A</v>
      </c>
      <c r="X26" s="173" t="str">
        <f>IF(ISBLANK('P2.Operable'!D558),"",'P2.Operable'!D558)</f>
        <v>N/A</v>
      </c>
      <c r="Y26" s="173" t="str">
        <f>IF(ISBLANK('P2.Operable'!D596),"",'P2.Operable'!D596)</f>
        <v>Pasa</v>
      </c>
      <c r="Z26" s="173" t="str">
        <f>IF(ISBLANK('P2.Operable'!D634),"",'P2.Operable'!D634)</f>
        <v>N/A</v>
      </c>
      <c r="AA26" s="173" t="str">
        <f>IF(ISBLANK('P3.Comprensible'!D26),"",'P3.Comprensible'!D26)</f>
        <v>Pasa</v>
      </c>
      <c r="AB26" s="173" t="str">
        <f>IF(ISBLANK('P3.Comprensible'!D102),"",'P3.Comprensible'!D102)</f>
        <v>Pasa</v>
      </c>
      <c r="AC26" s="173" t="str">
        <f>IF(ISBLANK('P3.Comprensible'!D140),"",'P3.Comprensible'!D140)</f>
        <v>Pasa</v>
      </c>
      <c r="AD26" s="173" t="str">
        <f>IF(ISBLANK('P3.Comprensible'!D254),"",'P3.Comprensible'!D254)</f>
        <v>N/A</v>
      </c>
      <c r="AE26" s="173" t="str">
        <f>IF(ISBLANK('P3.Comprensible'!D292),"",'P3.Comprensible'!D292)</f>
        <v>Pasa</v>
      </c>
      <c r="AF26" s="173" t="str">
        <f>IF(ISBLANK('P4.Robusto'!D26),"",'P4.Robusto'!D26)</f>
        <v>Pasa</v>
      </c>
      <c r="AG26" s="173" t="str">
        <f>IF(ISBLANK('P4.Robusto'!D64),"",'P4.Robusto'!D64)</f>
        <v>Pasa</v>
      </c>
      <c r="AH26" s="125"/>
      <c r="AI26" s="38"/>
      <c r="AJ26" s="38"/>
      <c r="AK26" s="38"/>
    </row>
    <row r="27" spans="1:37" ht="20.399999999999999">
      <c r="A27" s="38"/>
      <c r="B27" s="171" t="str">
        <f>IF( ISBLANK('03.Muestra'!$C16),"",'03.Muestra'!$C16)</f>
        <v>Cita previa</v>
      </c>
      <c r="C27" s="172" t="str">
        <f>IF( ISBLANK('03.Muestra'!$E16),"",'03.Muestra'!$E16)</f>
        <v>https://www.guadalajara.es/es/servicio-de-cita-previa-online.html</v>
      </c>
      <c r="D27" s="173" t="str">
        <f>IF(ISBLANK('P1.Perceptible'!D27),"",'P1.Perceptible'!D27)</f>
        <v>Pasa</v>
      </c>
      <c r="E27" s="173" t="str">
        <f>IF(ISBLANK('P1.Perceptible'!D65),"",'P1.Perceptible'!D65)</f>
        <v>N/A</v>
      </c>
      <c r="F27" s="173" t="str">
        <f>IF(ISBLANK('P1.Perceptible'!D103),"",'P1.Perceptible'!D103)</f>
        <v>N/A</v>
      </c>
      <c r="G27" s="173" t="str">
        <f>IF(ISBLANK('P1.Perceptible'!D141),"",'P1.Perceptible'!D141)</f>
        <v>N/A</v>
      </c>
      <c r="H27" s="173" t="str">
        <f>IF(ISBLANK('P1.Perceptible'!D255),"",'P1.Perceptible'!D255)</f>
        <v>Pasa</v>
      </c>
      <c r="I27" s="173" t="str">
        <f>IF(ISBLANK('P1.Perceptible'!D293),"",'P1.Perceptible'!D293)</f>
        <v>Pasa</v>
      </c>
      <c r="J27" s="173" t="str">
        <f>IF(ISBLANK('P1.Perceptible'!D331),"",'P1.Perceptible'!D331)</f>
        <v>Pasa</v>
      </c>
      <c r="K27" s="173" t="str">
        <f>IF(ISBLANK('P1.Perceptible'!D445),"",'P1.Perceptible'!D445)</f>
        <v>Pasa</v>
      </c>
      <c r="L27" s="173" t="str">
        <f>IF(ISBLANK('P1.Perceptible'!D483),"",'P1.Perceptible'!D483)</f>
        <v>N/A</v>
      </c>
      <c r="M27" s="173" t="str">
        <f>IF(ISBLANK('P2.Operable'!D27),"",'P2.Operable'!D27)</f>
        <v>Pasa</v>
      </c>
      <c r="N27" s="173" t="str">
        <f>IF(ISBLANK('P2.Operable'!D65),"",'P2.Operable'!D65)</f>
        <v>Pasa</v>
      </c>
      <c r="O27" s="173" t="str">
        <f>IF(ISBLANK('P2.Operable'!D103),"",'P2.Operable'!D103)</f>
        <v>Pasa</v>
      </c>
      <c r="P27" s="173" t="str">
        <f>IF(ISBLANK('P2.Operable'!D141),"",'P2.Operable'!D141)</f>
        <v>Pasa</v>
      </c>
      <c r="Q27" s="173" t="str">
        <f>IF(ISBLANK('P2.Operable'!D179),"",'P2.Operable'!D179)</f>
        <v>N/A</v>
      </c>
      <c r="R27" s="173" t="str">
        <f>IF(ISBLANK('P2.Operable'!D217),"",'P2.Operable'!D217)</f>
        <v>Pasa</v>
      </c>
      <c r="S27" s="173" t="str">
        <f>IF(ISBLANK('P2.Operable'!D255),"",'P2.Operable'!D255)</f>
        <v>N/A</v>
      </c>
      <c r="T27" s="173" t="str">
        <f>IF(ISBLANK('P2.Operable'!D293),"",'P2.Operable'!D293)</f>
        <v>Pasa</v>
      </c>
      <c r="U27" s="173" t="str">
        <f>IF(ISBLANK('P2.Operable'!D331),"",'P2.Operable'!D331)</f>
        <v>Pasa</v>
      </c>
      <c r="V27" s="173" t="str">
        <f>IF(ISBLANK('P2.Operable'!D369),"",'P2.Operable'!D369)</f>
        <v>Pasa</v>
      </c>
      <c r="W27" s="173" t="str">
        <f>IF(ISBLANK('P2.Operable'!D521),"",'P2.Operable'!D521)</f>
        <v>N/A</v>
      </c>
      <c r="X27" s="173" t="str">
        <f>IF(ISBLANK('P2.Operable'!D559),"",'P2.Operable'!D559)</f>
        <v>N/A</v>
      </c>
      <c r="Y27" s="173" t="str">
        <f>IF(ISBLANK('P2.Operable'!D597),"",'P2.Operable'!D597)</f>
        <v>Pasa</v>
      </c>
      <c r="Z27" s="173" t="str">
        <f>IF(ISBLANK('P2.Operable'!D635),"",'P2.Operable'!D635)</f>
        <v>N/A</v>
      </c>
      <c r="AA27" s="173" t="str">
        <f>IF(ISBLANK('P3.Comprensible'!D27),"",'P3.Comprensible'!D27)</f>
        <v>Pasa</v>
      </c>
      <c r="AB27" s="173" t="str">
        <f>IF(ISBLANK('P3.Comprensible'!D103),"",'P3.Comprensible'!D103)</f>
        <v>Pasa</v>
      </c>
      <c r="AC27" s="173" t="str">
        <f>IF(ISBLANK('P3.Comprensible'!D141),"",'P3.Comprensible'!D141)</f>
        <v>Pasa</v>
      </c>
      <c r="AD27" s="173" t="str">
        <f>IF(ISBLANK('P3.Comprensible'!D255),"",'P3.Comprensible'!D255)</f>
        <v>Pasa</v>
      </c>
      <c r="AE27" s="173" t="str">
        <f>IF(ISBLANK('P3.Comprensible'!D293),"",'P3.Comprensible'!D293)</f>
        <v>Pasa</v>
      </c>
      <c r="AF27" s="173" t="str">
        <f>IF(ISBLANK('P4.Robusto'!D27),"",'P4.Robusto'!D27)</f>
        <v>Pasa</v>
      </c>
      <c r="AG27" s="173" t="str">
        <f>IF(ISBLANK('P4.Robusto'!D65),"",'P4.Robusto'!D65)</f>
        <v>Pasa</v>
      </c>
      <c r="AH27" s="125"/>
      <c r="AI27" s="38"/>
      <c r="AJ27" s="38"/>
      <c r="AK27" s="38"/>
    </row>
    <row r="28" spans="1:37" ht="20.399999999999999">
      <c r="A28" s="38"/>
      <c r="B28" s="171" t="str">
        <f>IF( ISBLANK('03.Muestra'!$C17),"",'03.Muestra'!$C17)</f>
        <v>Perfil de contratante</v>
      </c>
      <c r="C28" s="172" t="str">
        <f>IF( ISBLANK('03.Muestra'!$E17),"",'03.Muestra'!$E17)</f>
        <v>https://www.guadalajara.es/es/informacion/perfil-de-contratante/</v>
      </c>
      <c r="D28" s="173" t="str">
        <f>IF(ISBLANK('P1.Perceptible'!D28),"",'P1.Perceptible'!D28)</f>
        <v>Pasa</v>
      </c>
      <c r="E28" s="173" t="str">
        <f>IF(ISBLANK('P1.Perceptible'!D66),"",'P1.Perceptible'!D66)</f>
        <v>N/A</v>
      </c>
      <c r="F28" s="173" t="str">
        <f>IF(ISBLANK('P1.Perceptible'!D104),"",'P1.Perceptible'!D104)</f>
        <v>N/A</v>
      </c>
      <c r="G28" s="173" t="str">
        <f>IF(ISBLANK('P1.Perceptible'!D142),"",'P1.Perceptible'!D142)</f>
        <v>N/A</v>
      </c>
      <c r="H28" s="173" t="str">
        <f>IF(ISBLANK('P1.Perceptible'!D256),"",'P1.Perceptible'!D256)</f>
        <v>Pasa</v>
      </c>
      <c r="I28" s="173" t="str">
        <f>IF(ISBLANK('P1.Perceptible'!D294),"",'P1.Perceptible'!D294)</f>
        <v>Pasa</v>
      </c>
      <c r="J28" s="173" t="str">
        <f>IF(ISBLANK('P1.Perceptible'!D332),"",'P1.Perceptible'!D332)</f>
        <v>Pasa</v>
      </c>
      <c r="K28" s="173" t="str">
        <f>IF(ISBLANK('P1.Perceptible'!D446),"",'P1.Perceptible'!D446)</f>
        <v>Pasa</v>
      </c>
      <c r="L28" s="173" t="str">
        <f>IF(ISBLANK('P1.Perceptible'!D484),"",'P1.Perceptible'!D484)</f>
        <v>N/A</v>
      </c>
      <c r="M28" s="173" t="str">
        <f>IF(ISBLANK('P2.Operable'!D28),"",'P2.Operable'!D28)</f>
        <v>Pasa</v>
      </c>
      <c r="N28" s="173" t="str">
        <f>IF(ISBLANK('P2.Operable'!D66),"",'P2.Operable'!D66)</f>
        <v>Pasa</v>
      </c>
      <c r="O28" s="173" t="str">
        <f>IF(ISBLANK('P2.Operable'!D104),"",'P2.Operable'!D104)</f>
        <v>Pasa</v>
      </c>
      <c r="P28" s="173" t="str">
        <f>IF(ISBLANK('P2.Operable'!D142),"",'P2.Operable'!D142)</f>
        <v>N/A</v>
      </c>
      <c r="Q28" s="173" t="str">
        <f>IF(ISBLANK('P2.Operable'!D180),"",'P2.Operable'!D180)</f>
        <v>N/A</v>
      </c>
      <c r="R28" s="173" t="str">
        <f>IF(ISBLANK('P2.Operable'!D218),"",'P2.Operable'!D218)</f>
        <v>Pasa</v>
      </c>
      <c r="S28" s="173" t="str">
        <f>IF(ISBLANK('P2.Operable'!D256),"",'P2.Operable'!D256)</f>
        <v>Pasa</v>
      </c>
      <c r="T28" s="173" t="str">
        <f>IF(ISBLANK('P2.Operable'!D294),"",'P2.Operable'!D294)</f>
        <v>Pasa</v>
      </c>
      <c r="U28" s="173" t="str">
        <f>IF(ISBLANK('P2.Operable'!D332),"",'P2.Operable'!D332)</f>
        <v>Pasa</v>
      </c>
      <c r="V28" s="173" t="str">
        <f>IF(ISBLANK('P2.Operable'!D370),"",'P2.Operable'!D370)</f>
        <v>Pasa</v>
      </c>
      <c r="W28" s="173" t="str">
        <f>IF(ISBLANK('P2.Operable'!D522),"",'P2.Operable'!D522)</f>
        <v>N/A</v>
      </c>
      <c r="X28" s="173" t="str">
        <f>IF(ISBLANK('P2.Operable'!D560),"",'P2.Operable'!D560)</f>
        <v>N/A</v>
      </c>
      <c r="Y28" s="173" t="str">
        <f>IF(ISBLANK('P2.Operable'!D598),"",'P2.Operable'!D598)</f>
        <v>Pasa</v>
      </c>
      <c r="Z28" s="173" t="str">
        <f>IF(ISBLANK('P2.Operable'!D636),"",'P2.Operable'!D636)</f>
        <v>N/A</v>
      </c>
      <c r="AA28" s="173" t="str">
        <f>IF(ISBLANK('P3.Comprensible'!D28),"",'P3.Comprensible'!D28)</f>
        <v>Pasa</v>
      </c>
      <c r="AB28" s="173" t="str">
        <f>IF(ISBLANK('P3.Comprensible'!D104),"",'P3.Comprensible'!D104)</f>
        <v>Pasa</v>
      </c>
      <c r="AC28" s="173" t="str">
        <f>IF(ISBLANK('P3.Comprensible'!D142),"",'P3.Comprensible'!D142)</f>
        <v>Pasa</v>
      </c>
      <c r="AD28" s="173" t="str">
        <f>IF(ISBLANK('P3.Comprensible'!D256),"",'P3.Comprensible'!D256)</f>
        <v>N/A</v>
      </c>
      <c r="AE28" s="173" t="str">
        <f>IF(ISBLANK('P3.Comprensible'!D294),"",'P3.Comprensible'!D294)</f>
        <v>Pasa</v>
      </c>
      <c r="AF28" s="173" t="str">
        <f>IF(ISBLANK('P4.Robusto'!D28),"",'P4.Robusto'!D28)</f>
        <v>Pasa</v>
      </c>
      <c r="AG28" s="173" t="str">
        <f>IF(ISBLANK('P4.Robusto'!D66),"",'P4.Robusto'!D66)</f>
        <v>Pasa</v>
      </c>
      <c r="AH28" s="125"/>
      <c r="AI28" s="38"/>
      <c r="AJ28" s="38"/>
      <c r="AK28" s="38"/>
    </row>
    <row r="29" spans="1:37" ht="20.399999999999999">
      <c r="A29" s="38"/>
      <c r="B29" s="171" t="str">
        <f>IF( ISBLANK('03.Muestra'!$C18),"",'03.Muestra'!$C18)</f>
        <v>Medios de comunicación</v>
      </c>
      <c r="C29" s="172" t="str">
        <f>IF( ISBLANK('03.Muestra'!$E18),"",'03.Muestra'!$E18)</f>
        <v>https://www.guadalajara.es/es/informacion/medios-de-comunicacion/</v>
      </c>
      <c r="D29" s="173" t="str">
        <f>IF(ISBLANK('P1.Perceptible'!D29),"",'P1.Perceptible'!D29)</f>
        <v>N/A</v>
      </c>
      <c r="E29" s="173" t="str">
        <f>IF(ISBLANK('P1.Perceptible'!D67),"",'P1.Perceptible'!D67)</f>
        <v>N/A</v>
      </c>
      <c r="F29" s="173" t="str">
        <f>IF(ISBLANK('P1.Perceptible'!D105),"",'P1.Perceptible'!D105)</f>
        <v>N/A</v>
      </c>
      <c r="G29" s="173" t="str">
        <f>IF(ISBLANK('P1.Perceptible'!D143),"",'P1.Perceptible'!D143)</f>
        <v>N/A</v>
      </c>
      <c r="H29" s="173" t="str">
        <f>IF(ISBLANK('P1.Perceptible'!D257),"",'P1.Perceptible'!D257)</f>
        <v>Pasa</v>
      </c>
      <c r="I29" s="173" t="str">
        <f>IF(ISBLANK('P1.Perceptible'!D295),"",'P1.Perceptible'!D295)</f>
        <v>Pasa</v>
      </c>
      <c r="J29" s="173" t="str">
        <f>IF(ISBLANK('P1.Perceptible'!D333),"",'P1.Perceptible'!D333)</f>
        <v>Pasa</v>
      </c>
      <c r="K29" s="173" t="str">
        <f>IF(ISBLANK('P1.Perceptible'!D447),"",'P1.Perceptible'!D447)</f>
        <v>Pasa</v>
      </c>
      <c r="L29" s="173" t="str">
        <f>IF(ISBLANK('P1.Perceptible'!D485),"",'P1.Perceptible'!D485)</f>
        <v>N/A</v>
      </c>
      <c r="M29" s="173" t="str">
        <f>IF(ISBLANK('P2.Operable'!D29),"",'P2.Operable'!D29)</f>
        <v>Pasa</v>
      </c>
      <c r="N29" s="173" t="str">
        <f>IF(ISBLANK('P2.Operable'!D67),"",'P2.Operable'!D67)</f>
        <v>Pasa</v>
      </c>
      <c r="O29" s="173" t="str">
        <f>IF(ISBLANK('P2.Operable'!D105),"",'P2.Operable'!D105)</f>
        <v>Pasa</v>
      </c>
      <c r="P29" s="173" t="str">
        <f>IF(ISBLANK('P2.Operable'!D143),"",'P2.Operable'!D143)</f>
        <v>N/A</v>
      </c>
      <c r="Q29" s="173" t="str">
        <f>IF(ISBLANK('P2.Operable'!D181),"",'P2.Operable'!D181)</f>
        <v>N/A</v>
      </c>
      <c r="R29" s="173" t="str">
        <f>IF(ISBLANK('P2.Operable'!D219),"",'P2.Operable'!D219)</f>
        <v>Pasa</v>
      </c>
      <c r="S29" s="173" t="str">
        <f>IF(ISBLANK('P2.Operable'!D257),"",'P2.Operable'!D257)</f>
        <v>Pasa</v>
      </c>
      <c r="T29" s="173" t="str">
        <f>IF(ISBLANK('P2.Operable'!D295),"",'P2.Operable'!D295)</f>
        <v>Pasa</v>
      </c>
      <c r="U29" s="173" t="str">
        <f>IF(ISBLANK('P2.Operable'!D333),"",'P2.Operable'!D333)</f>
        <v>Pasa</v>
      </c>
      <c r="V29" s="173" t="str">
        <f>IF(ISBLANK('P2.Operable'!D371),"",'P2.Operable'!D371)</f>
        <v>Pasa</v>
      </c>
      <c r="W29" s="173" t="str">
        <f>IF(ISBLANK('P2.Operable'!D523),"",'P2.Operable'!D523)</f>
        <v>N/A</v>
      </c>
      <c r="X29" s="173" t="str">
        <f>IF(ISBLANK('P2.Operable'!D561),"",'P2.Operable'!D561)</f>
        <v>N/A</v>
      </c>
      <c r="Y29" s="173" t="str">
        <f>IF(ISBLANK('P2.Operable'!D599),"",'P2.Operable'!D599)</f>
        <v>N/A</v>
      </c>
      <c r="Z29" s="173" t="str">
        <f>IF(ISBLANK('P2.Operable'!D637),"",'P2.Operable'!D637)</f>
        <v>N/A</v>
      </c>
      <c r="AA29" s="173" t="str">
        <f>IF(ISBLANK('P3.Comprensible'!D29),"",'P3.Comprensible'!D29)</f>
        <v>Pasa</v>
      </c>
      <c r="AB29" s="173" t="str">
        <f>IF(ISBLANK('P3.Comprensible'!D105),"",'P3.Comprensible'!D105)</f>
        <v>Pasa</v>
      </c>
      <c r="AC29" s="173" t="str">
        <f>IF(ISBLANK('P3.Comprensible'!D143),"",'P3.Comprensible'!D143)</f>
        <v>Pasa</v>
      </c>
      <c r="AD29" s="173" t="str">
        <f>IF(ISBLANK('P3.Comprensible'!D257),"",'P3.Comprensible'!D257)</f>
        <v>N/A</v>
      </c>
      <c r="AE29" s="173" t="str">
        <f>IF(ISBLANK('P3.Comprensible'!D295),"",'P3.Comprensible'!D295)</f>
        <v>Pasa</v>
      </c>
      <c r="AF29" s="173" t="str">
        <f>IF(ISBLANK('P4.Robusto'!D29),"",'P4.Robusto'!D29)</f>
        <v>Pasa</v>
      </c>
      <c r="AG29" s="173" t="str">
        <f>IF(ISBLANK('P4.Robusto'!D67),"",'P4.Robusto'!D67)</f>
        <v>Pasa</v>
      </c>
      <c r="AH29" s="125"/>
      <c r="AI29" s="126"/>
      <c r="AJ29" s="38"/>
      <c r="AK29" s="38"/>
    </row>
    <row r="30" spans="1:37" ht="20.399999999999999">
      <c r="A30" s="38"/>
      <c r="B30" s="171" t="str">
        <f>IF( ISBLANK('03.Muestra'!$C19),"",'03.Muestra'!$C19)</f>
        <v>Acta</v>
      </c>
      <c r="C30" s="172" t="str">
        <f>IF( ISBLANK('03.Muestra'!$E19),"",'03.Muestra'!$E19)</f>
        <v>https://www.guadalajara.es/recursos/doc/portal/2021/02/05/acta-del-pleno-de-2021-04-30.pdf</v>
      </c>
      <c r="D30" s="173" t="str">
        <f>IF(ISBLANK('P1.Perceptible'!D30),"",'P1.Perceptible'!D30)</f>
        <v>N/A</v>
      </c>
      <c r="E30" s="173" t="str">
        <f>IF(ISBLANK('P1.Perceptible'!D68),"",'P1.Perceptible'!D68)</f>
        <v>N/A</v>
      </c>
      <c r="F30" s="173" t="str">
        <f>IF(ISBLANK('P1.Perceptible'!D106),"",'P1.Perceptible'!D106)</f>
        <v>N/A</v>
      </c>
      <c r="G30" s="173" t="str">
        <f>IF(ISBLANK('P1.Perceptible'!D144),"",'P1.Perceptible'!D144)</f>
        <v>N/A</v>
      </c>
      <c r="H30" s="173" t="str">
        <f>IF(ISBLANK('P1.Perceptible'!D258),"",'P1.Perceptible'!D258)</f>
        <v>N/A</v>
      </c>
      <c r="I30" s="173" t="str">
        <f>IF(ISBLANK('P1.Perceptible'!D296),"",'P1.Perceptible'!D296)</f>
        <v>N/A</v>
      </c>
      <c r="J30" s="173" t="str">
        <f>IF(ISBLANK('P1.Perceptible'!D334),"",'P1.Perceptible'!D334)</f>
        <v>N/A</v>
      </c>
      <c r="K30" s="173" t="str">
        <f>IF(ISBLANK('P1.Perceptible'!D448),"",'P1.Perceptible'!D448)</f>
        <v>N/A</v>
      </c>
      <c r="L30" s="173" t="str">
        <f>IF(ISBLANK('P1.Perceptible'!D486),"",'P1.Perceptible'!D486)</f>
        <v>N/A</v>
      </c>
      <c r="M30" s="173" t="str">
        <f>IF(ISBLANK('P2.Operable'!D30),"",'P2.Operable'!D30)</f>
        <v>N/A</v>
      </c>
      <c r="N30" s="173" t="str">
        <f>IF(ISBLANK('P2.Operable'!D68),"",'P2.Operable'!D68)</f>
        <v>N/A</v>
      </c>
      <c r="O30" s="173" t="str">
        <f>IF(ISBLANK('P2.Operable'!D106),"",'P2.Operable'!D106)</f>
        <v>N/A</v>
      </c>
      <c r="P30" s="173" t="str">
        <f>IF(ISBLANK('P2.Operable'!D144),"",'P2.Operable'!D144)</f>
        <v>N/A</v>
      </c>
      <c r="Q30" s="173" t="str">
        <f>IF(ISBLANK('P2.Operable'!D182),"",'P2.Operable'!D182)</f>
        <v>N/A</v>
      </c>
      <c r="R30" s="173" t="str">
        <f>IF(ISBLANK('P2.Operable'!D220),"",'P2.Operable'!D220)</f>
        <v>Pasa</v>
      </c>
      <c r="S30" s="173" t="str">
        <f>IF(ISBLANK('P2.Operable'!D258),"",'P2.Operable'!D258)</f>
        <v>N/A</v>
      </c>
      <c r="T30" s="173" t="str">
        <f>IF(ISBLANK('P2.Operable'!D296),"",'P2.Operable'!D296)</f>
        <v>N/A</v>
      </c>
      <c r="U30" s="173" t="str">
        <f>IF(ISBLANK('P2.Operable'!D334),"",'P2.Operable'!D334)</f>
        <v>N/A</v>
      </c>
      <c r="V30" s="173" t="str">
        <f>IF(ISBLANK('P2.Operable'!D372),"",'P2.Operable'!D372)</f>
        <v>N/A</v>
      </c>
      <c r="W30" s="173" t="str">
        <f>IF(ISBLANK('P2.Operable'!D524),"",'P2.Operable'!D524)</f>
        <v>N/A</v>
      </c>
      <c r="X30" s="173" t="str">
        <f>IF(ISBLANK('P2.Operable'!D562),"",'P2.Operable'!D562)</f>
        <v>N/A</v>
      </c>
      <c r="Y30" s="173" t="str">
        <f>IF(ISBLANK('P2.Operable'!D600),"",'P2.Operable'!D600)</f>
        <v>N/A</v>
      </c>
      <c r="Z30" s="173" t="str">
        <f>IF(ISBLANK('P2.Operable'!D638),"",'P2.Operable'!D638)</f>
        <v>N/A</v>
      </c>
      <c r="AA30" s="173" t="str">
        <f>IF(ISBLANK('P3.Comprensible'!D30),"",'P3.Comprensible'!D30)</f>
        <v>N/A</v>
      </c>
      <c r="AB30" s="173" t="str">
        <f>IF(ISBLANK('P3.Comprensible'!D106),"",'P3.Comprensible'!D106)</f>
        <v>N/A</v>
      </c>
      <c r="AC30" s="173" t="str">
        <f>IF(ISBLANK('P3.Comprensible'!D144),"",'P3.Comprensible'!D144)</f>
        <v>N/A</v>
      </c>
      <c r="AD30" s="173" t="str">
        <f>IF(ISBLANK('P3.Comprensible'!D258),"",'P3.Comprensible'!D258)</f>
        <v>N/A</v>
      </c>
      <c r="AE30" s="173" t="str">
        <f>IF(ISBLANK('P3.Comprensible'!D296),"",'P3.Comprensible'!D296)</f>
        <v>N/A</v>
      </c>
      <c r="AF30" s="173" t="str">
        <f>IF(ISBLANK('P4.Robusto'!D30),"",'P4.Robusto'!D30)</f>
        <v>N/A</v>
      </c>
      <c r="AG30" s="173" t="str">
        <f>IF(ISBLANK('P4.Robusto'!D68),"",'P4.Robusto'!D68)</f>
        <v>N/A</v>
      </c>
      <c r="AH30" s="125"/>
      <c r="AI30" s="38"/>
      <c r="AJ30" s="38"/>
      <c r="AK30" s="38"/>
    </row>
    <row r="31" spans="1:37" ht="20.399999999999999">
      <c r="A31" s="38"/>
      <c r="B31" s="171" t="str">
        <f>IF( ISBLANK('03.Muestra'!$C20),"",'03.Muestra'!$C20)</f>
        <v>Reglamento</v>
      </c>
      <c r="C31" s="172" t="str">
        <f>IF( ISBLANK('03.Muestra'!$E20),"",'03.Muestra'!$E20)</f>
        <v>https://www.guadalajara.es/recursos/doc/portal/2017/09/19/2017-reglamento-de-participacion-ciudadana76930.pdf</v>
      </c>
      <c r="D31" s="173" t="str">
        <f>IF(ISBLANK('P1.Perceptible'!D31),"",'P1.Perceptible'!D31)</f>
        <v>N/A</v>
      </c>
      <c r="E31" s="173" t="str">
        <f>IF(ISBLANK('P1.Perceptible'!D69),"",'P1.Perceptible'!D69)</f>
        <v>N/A</v>
      </c>
      <c r="F31" s="173" t="str">
        <f>IF(ISBLANK('P1.Perceptible'!D107),"",'P1.Perceptible'!D107)</f>
        <v>N/A</v>
      </c>
      <c r="G31" s="173" t="str">
        <f>IF(ISBLANK('P1.Perceptible'!D145),"",'P1.Perceptible'!D145)</f>
        <v>N/A</v>
      </c>
      <c r="H31" s="173" t="str">
        <f>IF(ISBLANK('P1.Perceptible'!D259),"",'P1.Perceptible'!D259)</f>
        <v>N/A</v>
      </c>
      <c r="I31" s="173" t="str">
        <f>IF(ISBLANK('P1.Perceptible'!D297),"",'P1.Perceptible'!D297)</f>
        <v>N/A</v>
      </c>
      <c r="J31" s="173" t="str">
        <f>IF(ISBLANK('P1.Perceptible'!D335),"",'P1.Perceptible'!D335)</f>
        <v>N/A</v>
      </c>
      <c r="K31" s="173" t="str">
        <f>IF(ISBLANK('P1.Perceptible'!D449),"",'P1.Perceptible'!D449)</f>
        <v>N/A</v>
      </c>
      <c r="L31" s="173" t="str">
        <f>IF(ISBLANK('P1.Perceptible'!D487),"",'P1.Perceptible'!D487)</f>
        <v>N/A</v>
      </c>
      <c r="M31" s="173" t="str">
        <f>IF(ISBLANK('P2.Operable'!D31),"",'P2.Operable'!D31)</f>
        <v>N/A</v>
      </c>
      <c r="N31" s="173" t="str">
        <f>IF(ISBLANK('P2.Operable'!D69),"",'P2.Operable'!D69)</f>
        <v>N/A</v>
      </c>
      <c r="O31" s="173" t="str">
        <f>IF(ISBLANK('P2.Operable'!D107),"",'P2.Operable'!D107)</f>
        <v>N/A</v>
      </c>
      <c r="P31" s="173" t="str">
        <f>IF(ISBLANK('P2.Operable'!D145),"",'P2.Operable'!D145)</f>
        <v>N/A</v>
      </c>
      <c r="Q31" s="173" t="str">
        <f>IF(ISBLANK('P2.Operable'!D183),"",'P2.Operable'!D183)</f>
        <v>N/A</v>
      </c>
      <c r="R31" s="173" t="str">
        <f>IF(ISBLANK('P2.Operable'!D221),"",'P2.Operable'!D221)</f>
        <v>Pasa</v>
      </c>
      <c r="S31" s="173" t="str">
        <f>IF(ISBLANK('P2.Operable'!D259),"",'P2.Operable'!D259)</f>
        <v>N/A</v>
      </c>
      <c r="T31" s="173" t="str">
        <f>IF(ISBLANK('P2.Operable'!D297),"",'P2.Operable'!D297)</f>
        <v>N/A</v>
      </c>
      <c r="U31" s="173" t="str">
        <f>IF(ISBLANK('P2.Operable'!D335),"",'P2.Operable'!D335)</f>
        <v>N/A</v>
      </c>
      <c r="V31" s="173" t="str">
        <f>IF(ISBLANK('P2.Operable'!D373),"",'P2.Operable'!D373)</f>
        <v>N/A</v>
      </c>
      <c r="W31" s="173" t="str">
        <f>IF(ISBLANK('P2.Operable'!D525),"",'P2.Operable'!D525)</f>
        <v>N/A</v>
      </c>
      <c r="X31" s="173" t="str">
        <f>IF(ISBLANK('P2.Operable'!D563),"",'P2.Operable'!D563)</f>
        <v>N/A</v>
      </c>
      <c r="Y31" s="173" t="str">
        <f>IF(ISBLANK('P2.Operable'!D601),"",'P2.Operable'!D601)</f>
        <v>N/A</v>
      </c>
      <c r="Z31" s="173" t="str">
        <f>IF(ISBLANK('P2.Operable'!D639),"",'P2.Operable'!D639)</f>
        <v>N/A</v>
      </c>
      <c r="AA31" s="173" t="str">
        <f>IF(ISBLANK('P3.Comprensible'!D31),"",'P3.Comprensible'!D31)</f>
        <v>N/A</v>
      </c>
      <c r="AB31" s="173" t="str">
        <f>IF(ISBLANK('P3.Comprensible'!D107),"",'P3.Comprensible'!D107)</f>
        <v>N/A</v>
      </c>
      <c r="AC31" s="173" t="str">
        <f>IF(ISBLANK('P3.Comprensible'!D145),"",'P3.Comprensible'!D145)</f>
        <v>N/A</v>
      </c>
      <c r="AD31" s="173" t="str">
        <f>IF(ISBLANK('P3.Comprensible'!D259),"",'P3.Comprensible'!D259)</f>
        <v>N/A</v>
      </c>
      <c r="AE31" s="173" t="str">
        <f>IF(ISBLANK('P3.Comprensible'!D297),"",'P3.Comprensible'!D297)</f>
        <v>N/A</v>
      </c>
      <c r="AF31" s="173" t="str">
        <f>IF(ISBLANK('P4.Robusto'!D31),"",'P4.Robusto'!D31)</f>
        <v>N/A</v>
      </c>
      <c r="AG31" s="173" t="str">
        <f>IF(ISBLANK('P4.Robusto'!D69),"",'P4.Robusto'!D69)</f>
        <v>N/A</v>
      </c>
      <c r="AH31" s="125"/>
      <c r="AI31" s="38"/>
      <c r="AJ31" s="38"/>
      <c r="AK31" s="38"/>
    </row>
    <row r="32" spans="1:37" ht="20.399999999999999">
      <c r="A32" s="38"/>
      <c r="B32" s="171" t="str">
        <f>IF( ISBLANK('03.Muestra'!$C21),"",'03.Muestra'!$C21)</f>
        <v>Transportes</v>
      </c>
      <c r="C32" s="172" t="str">
        <f>IF( ISBLANK('03.Muestra'!$E21),"",'03.Muestra'!$E21)</f>
        <v>https://www.guadalajara.es/es/informacion/transportes/</v>
      </c>
      <c r="D32" s="173" t="str">
        <f>IF(ISBLANK('P1.Perceptible'!D32),"",'P1.Perceptible'!D32)</f>
        <v>Pasa</v>
      </c>
      <c r="E32" s="173" t="str">
        <f>IF(ISBLANK('P1.Perceptible'!D70),"",'P1.Perceptible'!D70)</f>
        <v>N/A</v>
      </c>
      <c r="F32" s="173" t="str">
        <f>IF(ISBLANK('P1.Perceptible'!D108),"",'P1.Perceptible'!D108)</f>
        <v>N/A</v>
      </c>
      <c r="G32" s="173" t="str">
        <f>IF(ISBLANK('P1.Perceptible'!D146),"",'P1.Perceptible'!D146)</f>
        <v>N/A</v>
      </c>
      <c r="H32" s="173" t="str">
        <f>IF(ISBLANK('P1.Perceptible'!D260),"",'P1.Perceptible'!D260)</f>
        <v>Pasa</v>
      </c>
      <c r="I32" s="173" t="str">
        <f>IF(ISBLANK('P1.Perceptible'!D298),"",'P1.Perceptible'!D298)</f>
        <v>Pasa</v>
      </c>
      <c r="J32" s="173" t="str">
        <f>IF(ISBLANK('P1.Perceptible'!D336),"",'P1.Perceptible'!D336)</f>
        <v>Pasa</v>
      </c>
      <c r="K32" s="173" t="str">
        <f>IF(ISBLANK('P1.Perceptible'!D450),"",'P1.Perceptible'!D450)</f>
        <v>Pasa</v>
      </c>
      <c r="L32" s="173" t="str">
        <f>IF(ISBLANK('P1.Perceptible'!D488),"",'P1.Perceptible'!D488)</f>
        <v>N/A</v>
      </c>
      <c r="M32" s="173" t="str">
        <f>IF(ISBLANK('P2.Operable'!D32),"",'P2.Operable'!D32)</f>
        <v>Pasa</v>
      </c>
      <c r="N32" s="173" t="str">
        <f>IF(ISBLANK('P2.Operable'!D70),"",'P2.Operable'!D70)</f>
        <v>Pasa</v>
      </c>
      <c r="O32" s="173" t="str">
        <f>IF(ISBLANK('P2.Operable'!D108),"",'P2.Operable'!D108)</f>
        <v>Pasa</v>
      </c>
      <c r="P32" s="173" t="str">
        <f>IF(ISBLANK('P2.Operable'!D146),"",'P2.Operable'!D146)</f>
        <v>N/A</v>
      </c>
      <c r="Q32" s="173" t="str">
        <f>IF(ISBLANK('P2.Operable'!D184),"",'P2.Operable'!D184)</f>
        <v>N/A</v>
      </c>
      <c r="R32" s="173" t="str">
        <f>IF(ISBLANK('P2.Operable'!D222),"",'P2.Operable'!D222)</f>
        <v>Pasa</v>
      </c>
      <c r="S32" s="173" t="str">
        <f>IF(ISBLANK('P2.Operable'!D260),"",'P2.Operable'!D260)</f>
        <v>Pasa</v>
      </c>
      <c r="T32" s="173" t="str">
        <f>IF(ISBLANK('P2.Operable'!D298),"",'P2.Operable'!D298)</f>
        <v>Pasa</v>
      </c>
      <c r="U32" s="173" t="str">
        <f>IF(ISBLANK('P2.Operable'!D336),"",'P2.Operable'!D336)</f>
        <v>Pasa</v>
      </c>
      <c r="V32" s="173" t="str">
        <f>IF(ISBLANK('P2.Operable'!D374),"",'P2.Operable'!D374)</f>
        <v>Pasa</v>
      </c>
      <c r="W32" s="173" t="str">
        <f>IF(ISBLANK('P2.Operable'!D526),"",'P2.Operable'!D526)</f>
        <v>N/A</v>
      </c>
      <c r="X32" s="173" t="str">
        <f>IF(ISBLANK('P2.Operable'!D564),"",'P2.Operable'!D564)</f>
        <v>N/A</v>
      </c>
      <c r="Y32" s="173" t="str">
        <f>IF(ISBLANK('P2.Operable'!D602),"",'P2.Operable'!D602)</f>
        <v>Pasa</v>
      </c>
      <c r="Z32" s="173" t="str">
        <f>IF(ISBLANK('P2.Operable'!D640),"",'P2.Operable'!D640)</f>
        <v>N/A</v>
      </c>
      <c r="AA32" s="173" t="str">
        <f>IF(ISBLANK('P3.Comprensible'!D32),"",'P3.Comprensible'!D32)</f>
        <v>Pasa</v>
      </c>
      <c r="AB32" s="173" t="str">
        <f>IF(ISBLANK('P3.Comprensible'!D108),"",'P3.Comprensible'!D108)</f>
        <v>Pasa</v>
      </c>
      <c r="AC32" s="173" t="str">
        <f>IF(ISBLANK('P3.Comprensible'!D146),"",'P3.Comprensible'!D146)</f>
        <v>Pasa</v>
      </c>
      <c r="AD32" s="173" t="str">
        <f>IF(ISBLANK('P3.Comprensible'!D260),"",'P3.Comprensible'!D260)</f>
        <v>N/A</v>
      </c>
      <c r="AE32" s="173" t="str">
        <f>IF(ISBLANK('P3.Comprensible'!D298),"",'P3.Comprensible'!D298)</f>
        <v>Pasa</v>
      </c>
      <c r="AF32" s="173" t="str">
        <f>IF(ISBLANK('P4.Robusto'!D32),"",'P4.Robusto'!D32)</f>
        <v>Pasa</v>
      </c>
      <c r="AG32" s="173" t="str">
        <f>IF(ISBLANK('P4.Robusto'!D70),"",'P4.Robusto'!D70)</f>
        <v>Pasa</v>
      </c>
      <c r="AH32" s="125"/>
      <c r="AI32" s="38"/>
      <c r="AJ32" s="38"/>
      <c r="AK32" s="38"/>
    </row>
    <row r="33" spans="1:37" ht="20.399999999999999">
      <c r="A33" s="38"/>
      <c r="B33" s="171" t="str">
        <f>IF( ISBLANK('03.Muestra'!$C22),"",'03.Muestra'!$C22)</f>
        <v>Feder</v>
      </c>
      <c r="C33" s="172" t="str">
        <f>IF( ISBLANK('03.Muestra'!$E22),"",'03.Muestra'!$E22)</f>
        <v>https://www.guadalajara.es/es/feder/</v>
      </c>
      <c r="D33" s="173" t="str">
        <f>IF(ISBLANK('P1.Perceptible'!D33),"",'P1.Perceptible'!D33)</f>
        <v>Pasa</v>
      </c>
      <c r="E33" s="173" t="str">
        <f>IF(ISBLANK('P1.Perceptible'!D71),"",'P1.Perceptible'!D71)</f>
        <v>N/A</v>
      </c>
      <c r="F33" s="173" t="str">
        <f>IF(ISBLANK('P1.Perceptible'!D109),"",'P1.Perceptible'!D109)</f>
        <v>N/A</v>
      </c>
      <c r="G33" s="173" t="str">
        <f>IF(ISBLANK('P1.Perceptible'!D147),"",'P1.Perceptible'!D147)</f>
        <v>N/A</v>
      </c>
      <c r="H33" s="173" t="str">
        <f>IF(ISBLANK('P1.Perceptible'!D261),"",'P1.Perceptible'!D261)</f>
        <v>Pasa</v>
      </c>
      <c r="I33" s="173" t="str">
        <f>IF(ISBLANK('P1.Perceptible'!D299),"",'P1.Perceptible'!D299)</f>
        <v>Pasa</v>
      </c>
      <c r="J33" s="173" t="str">
        <f>IF(ISBLANK('P1.Perceptible'!D337),"",'P1.Perceptible'!D337)</f>
        <v>Pasa</v>
      </c>
      <c r="K33" s="173" t="str">
        <f>IF(ISBLANK('P1.Perceptible'!D451),"",'P1.Perceptible'!D451)</f>
        <v>Pasa</v>
      </c>
      <c r="L33" s="173" t="str">
        <f>IF(ISBLANK('P1.Perceptible'!D489),"",'P1.Perceptible'!D489)</f>
        <v>N/A</v>
      </c>
      <c r="M33" s="173" t="str">
        <f>IF(ISBLANK('P2.Operable'!D33),"",'P2.Operable'!D33)</f>
        <v>Pasa</v>
      </c>
      <c r="N33" s="173" t="str">
        <f>IF(ISBLANK('P2.Operable'!D71),"",'P2.Operable'!D71)</f>
        <v>Pasa</v>
      </c>
      <c r="O33" s="173" t="str">
        <f>IF(ISBLANK('P2.Operable'!D109),"",'P2.Operable'!D109)</f>
        <v>Pasa</v>
      </c>
      <c r="P33" s="173" t="str">
        <f>IF(ISBLANK('P2.Operable'!D147),"",'P2.Operable'!D147)</f>
        <v>N/A</v>
      </c>
      <c r="Q33" s="173" t="str">
        <f>IF(ISBLANK('P2.Operable'!D185),"",'P2.Operable'!D185)</f>
        <v>N/A</v>
      </c>
      <c r="R33" s="173" t="str">
        <f>IF(ISBLANK('P2.Operable'!D223),"",'P2.Operable'!D223)</f>
        <v>Pasa</v>
      </c>
      <c r="S33" s="173" t="str">
        <f>IF(ISBLANK('P2.Operable'!D261),"",'P2.Operable'!D261)</f>
        <v>Pasa</v>
      </c>
      <c r="T33" s="173" t="str">
        <f>IF(ISBLANK('P2.Operable'!D299),"",'P2.Operable'!D299)</f>
        <v>Pasa</v>
      </c>
      <c r="U33" s="173" t="str">
        <f>IF(ISBLANK('P2.Operable'!D337),"",'P2.Operable'!D337)</f>
        <v>Pasa</v>
      </c>
      <c r="V33" s="173" t="str">
        <f>IF(ISBLANK('P2.Operable'!D375),"",'P2.Operable'!D375)</f>
        <v>Pasa</v>
      </c>
      <c r="W33" s="173" t="str">
        <f>IF(ISBLANK('P2.Operable'!D527),"",'P2.Operable'!D527)</f>
        <v>N/A</v>
      </c>
      <c r="X33" s="173" t="str">
        <f>IF(ISBLANK('P2.Operable'!D565),"",'P2.Operable'!D565)</f>
        <v>N/A</v>
      </c>
      <c r="Y33" s="173" t="str">
        <f>IF(ISBLANK('P2.Operable'!D603),"",'P2.Operable'!D603)</f>
        <v>Pasa</v>
      </c>
      <c r="Z33" s="173" t="str">
        <f>IF(ISBLANK('P2.Operable'!D641),"",'P2.Operable'!D641)</f>
        <v>N/A</v>
      </c>
      <c r="AA33" s="173" t="str">
        <f>IF(ISBLANK('P3.Comprensible'!D33),"",'P3.Comprensible'!D33)</f>
        <v>Pasa</v>
      </c>
      <c r="AB33" s="173" t="str">
        <f>IF(ISBLANK('P3.Comprensible'!D109),"",'P3.Comprensible'!D109)</f>
        <v>Pasa</v>
      </c>
      <c r="AC33" s="173" t="str">
        <f>IF(ISBLANK('P3.Comprensible'!D147),"",'P3.Comprensible'!D147)</f>
        <v>Pasa</v>
      </c>
      <c r="AD33" s="173" t="str">
        <f>IF(ISBLANK('P3.Comprensible'!D261),"",'P3.Comprensible'!D261)</f>
        <v>N/A</v>
      </c>
      <c r="AE33" s="173" t="str">
        <f>IF(ISBLANK('P3.Comprensible'!D299),"",'P3.Comprensible'!D299)</f>
        <v>Pasa</v>
      </c>
      <c r="AF33" s="173" t="str">
        <f>IF(ISBLANK('P4.Robusto'!D33),"",'P4.Robusto'!D33)</f>
        <v>Pasa</v>
      </c>
      <c r="AG33" s="173" t="str">
        <f>IF(ISBLANK('P4.Robusto'!D71),"",'P4.Robusto'!D71)</f>
        <v>Pasa</v>
      </c>
      <c r="AH33" s="125"/>
      <c r="AI33" s="38"/>
      <c r="AJ33" s="38"/>
      <c r="AK33" s="38"/>
    </row>
    <row r="34" spans="1:37" ht="20.399999999999999">
      <c r="A34" s="38"/>
      <c r="B34" s="171" t="str">
        <f>IF( ISBLANK('03.Muestra'!$C23),"",'03.Muestra'!$C23)</f>
        <v>Turismo</v>
      </c>
      <c r="C34" s="172" t="str">
        <f>IF( ISBLANK('03.Muestra'!$E23),"",'03.Muestra'!$E23)</f>
        <v>https://www.guadalajara.es/es/turismo/</v>
      </c>
      <c r="D34" s="173" t="str">
        <f>IF(ISBLANK('P1.Perceptible'!D34),"",'P1.Perceptible'!D34)</f>
        <v>Pasa</v>
      </c>
      <c r="E34" s="173" t="str">
        <f>IF(ISBLANK('P1.Perceptible'!D72),"",'P1.Perceptible'!D72)</f>
        <v>N/A</v>
      </c>
      <c r="F34" s="173" t="str">
        <f>IF(ISBLANK('P1.Perceptible'!D110),"",'P1.Perceptible'!D110)</f>
        <v>N/A</v>
      </c>
      <c r="G34" s="173" t="str">
        <f>IF(ISBLANK('P1.Perceptible'!D148),"",'P1.Perceptible'!D148)</f>
        <v>N/A</v>
      </c>
      <c r="H34" s="173" t="str">
        <f>IF(ISBLANK('P1.Perceptible'!D262),"",'P1.Perceptible'!D262)</f>
        <v>Pasa</v>
      </c>
      <c r="I34" s="173" t="str">
        <f>IF(ISBLANK('P1.Perceptible'!D300),"",'P1.Perceptible'!D300)</f>
        <v>Pasa</v>
      </c>
      <c r="J34" s="173" t="str">
        <f>IF(ISBLANK('P1.Perceptible'!D338),"",'P1.Perceptible'!D338)</f>
        <v>Pasa</v>
      </c>
      <c r="K34" s="173" t="str">
        <f>IF(ISBLANK('P1.Perceptible'!D452),"",'P1.Perceptible'!D452)</f>
        <v>Pasa</v>
      </c>
      <c r="L34" s="173" t="str">
        <f>IF(ISBLANK('P1.Perceptible'!D490),"",'P1.Perceptible'!D490)</f>
        <v>N/A</v>
      </c>
      <c r="M34" s="173" t="str">
        <f>IF(ISBLANK('P2.Operable'!D34),"",'P2.Operable'!D34)</f>
        <v>Pasa</v>
      </c>
      <c r="N34" s="173" t="str">
        <f>IF(ISBLANK('P2.Operable'!D72),"",'P2.Operable'!D72)</f>
        <v>Pasa</v>
      </c>
      <c r="O34" s="173" t="str">
        <f>IF(ISBLANK('P2.Operable'!D110),"",'P2.Operable'!D110)</f>
        <v>Pasa</v>
      </c>
      <c r="P34" s="173" t="str">
        <f>IF(ISBLANK('P2.Operable'!D148),"",'P2.Operable'!D148)</f>
        <v>N/A</v>
      </c>
      <c r="Q34" s="173" t="str">
        <f>IF(ISBLANK('P2.Operable'!D186),"",'P2.Operable'!D186)</f>
        <v>Falla</v>
      </c>
      <c r="R34" s="173" t="str">
        <f>IF(ISBLANK('P2.Operable'!D224),"",'P2.Operable'!D224)</f>
        <v>Pasa</v>
      </c>
      <c r="S34" s="173" t="str">
        <f>IF(ISBLANK('P2.Operable'!D262),"",'P2.Operable'!D262)</f>
        <v>Pasa</v>
      </c>
      <c r="T34" s="173" t="str">
        <f>IF(ISBLANK('P2.Operable'!D300),"",'P2.Operable'!D300)</f>
        <v>Pasa</v>
      </c>
      <c r="U34" s="173" t="str">
        <f>IF(ISBLANK('P2.Operable'!D338),"",'P2.Operable'!D338)</f>
        <v>Pasa</v>
      </c>
      <c r="V34" s="173" t="str">
        <f>IF(ISBLANK('P2.Operable'!D376),"",'P2.Operable'!D376)</f>
        <v>Pasa</v>
      </c>
      <c r="W34" s="173" t="str">
        <f>IF(ISBLANK('P2.Operable'!D528),"",'P2.Operable'!D528)</f>
        <v>N/A</v>
      </c>
      <c r="X34" s="173" t="str">
        <f>IF(ISBLANK('P2.Operable'!D566),"",'P2.Operable'!D566)</f>
        <v>N/A</v>
      </c>
      <c r="Y34" s="173" t="str">
        <f>IF(ISBLANK('P2.Operable'!D604),"",'P2.Operable'!D604)</f>
        <v>Falla</v>
      </c>
      <c r="Z34" s="173" t="str">
        <f>IF(ISBLANK('P2.Operable'!D642),"",'P2.Operable'!D642)</f>
        <v>N/A</v>
      </c>
      <c r="AA34" s="173" t="str">
        <f>IF(ISBLANK('P3.Comprensible'!D34),"",'P3.Comprensible'!D34)</f>
        <v>Pasa</v>
      </c>
      <c r="AB34" s="173" t="str">
        <f>IF(ISBLANK('P3.Comprensible'!D110),"",'P3.Comprensible'!D110)</f>
        <v>Pasa</v>
      </c>
      <c r="AC34" s="173" t="str">
        <f>IF(ISBLANK('P3.Comprensible'!D148),"",'P3.Comprensible'!D148)</f>
        <v>Pasa</v>
      </c>
      <c r="AD34" s="173" t="str">
        <f>IF(ISBLANK('P3.Comprensible'!D262),"",'P3.Comprensible'!D262)</f>
        <v>N/A</v>
      </c>
      <c r="AE34" s="173" t="str">
        <f>IF(ISBLANK('P3.Comprensible'!D300),"",'P3.Comprensible'!D300)</f>
        <v>Pasa</v>
      </c>
      <c r="AF34" s="173" t="str">
        <f>IF(ISBLANK('P4.Robusto'!D34),"",'P4.Robusto'!D34)</f>
        <v>Pasa</v>
      </c>
      <c r="AG34" s="173" t="str">
        <f>IF(ISBLANK('P4.Robusto'!D72),"",'P4.Robusto'!D72)</f>
        <v>Pasa</v>
      </c>
      <c r="AH34" s="125"/>
      <c r="AI34" s="38"/>
      <c r="AJ34" s="38"/>
      <c r="AK34" s="38"/>
    </row>
    <row r="35" spans="1:37" ht="20.399999999999999">
      <c r="A35" s="38"/>
      <c r="B35" s="171" t="str">
        <f>IF( ISBLANK('03.Muestra'!$C24),"",'03.Muestra'!$C24)</f>
        <v>Noticias</v>
      </c>
      <c r="C35" s="172" t="str">
        <f>IF( ISBLANK('03.Muestra'!$E24),"",'03.Muestra'!$E24)</f>
        <v>https://www.guadalajara.es/es/informacion/noticias/</v>
      </c>
      <c r="D35" s="173" t="str">
        <f>IF(ISBLANK('P1.Perceptible'!D35),"",'P1.Perceptible'!D35)</f>
        <v>Pasa</v>
      </c>
      <c r="E35" s="173" t="str">
        <f>IF(ISBLANK('P1.Perceptible'!D73),"",'P1.Perceptible'!D73)</f>
        <v>N/A</v>
      </c>
      <c r="F35" s="173" t="str">
        <f>IF(ISBLANK('P1.Perceptible'!D111),"",'P1.Perceptible'!D111)</f>
        <v>N/A</v>
      </c>
      <c r="G35" s="173" t="str">
        <f>IF(ISBLANK('P1.Perceptible'!D149),"",'P1.Perceptible'!D149)</f>
        <v>N/A</v>
      </c>
      <c r="H35" s="173" t="str">
        <f>IF(ISBLANK('P1.Perceptible'!D263),"",'P1.Perceptible'!D263)</f>
        <v>Pasa</v>
      </c>
      <c r="I35" s="173" t="str">
        <f>IF(ISBLANK('P1.Perceptible'!D301),"",'P1.Perceptible'!D301)</f>
        <v>Pasa</v>
      </c>
      <c r="J35" s="173" t="str">
        <f>IF(ISBLANK('P1.Perceptible'!D339),"",'P1.Perceptible'!D339)</f>
        <v>Pasa</v>
      </c>
      <c r="K35" s="173" t="str">
        <f>IF(ISBLANK('P1.Perceptible'!D453),"",'P1.Perceptible'!D453)</f>
        <v>Pasa</v>
      </c>
      <c r="L35" s="173" t="str">
        <f>IF(ISBLANK('P1.Perceptible'!D491),"",'P1.Perceptible'!D491)</f>
        <v>N/A</v>
      </c>
      <c r="M35" s="173" t="str">
        <f>IF(ISBLANK('P2.Operable'!D35),"",'P2.Operable'!D35)</f>
        <v>Pasa</v>
      </c>
      <c r="N35" s="173" t="str">
        <f>IF(ISBLANK('P2.Operable'!D73),"",'P2.Operable'!D73)</f>
        <v>Pasa</v>
      </c>
      <c r="O35" s="173" t="str">
        <f>IF(ISBLANK('P2.Operable'!D111),"",'P2.Operable'!D111)</f>
        <v>Pasa</v>
      </c>
      <c r="P35" s="173" t="str">
        <f>IF(ISBLANK('P2.Operable'!D149),"",'P2.Operable'!D149)</f>
        <v>N/A</v>
      </c>
      <c r="Q35" s="173" t="str">
        <f>IF(ISBLANK('P2.Operable'!D187),"",'P2.Operable'!D187)</f>
        <v>N/A</v>
      </c>
      <c r="R35" s="173" t="str">
        <f>IF(ISBLANK('P2.Operable'!D225),"",'P2.Operable'!D225)</f>
        <v>Pasa</v>
      </c>
      <c r="S35" s="173" t="str">
        <f>IF(ISBLANK('P2.Operable'!D263),"",'P2.Operable'!D263)</f>
        <v>Pasa</v>
      </c>
      <c r="T35" s="173" t="str">
        <f>IF(ISBLANK('P2.Operable'!D301),"",'P2.Operable'!D301)</f>
        <v>Pasa</v>
      </c>
      <c r="U35" s="173" t="str">
        <f>IF(ISBLANK('P2.Operable'!D339),"",'P2.Operable'!D339)</f>
        <v>Pasa</v>
      </c>
      <c r="V35" s="173" t="str">
        <f>IF(ISBLANK('P2.Operable'!D377),"",'P2.Operable'!D377)</f>
        <v>Pasa</v>
      </c>
      <c r="W35" s="173" t="str">
        <f>IF(ISBLANK('P2.Operable'!D529),"",'P2.Operable'!D529)</f>
        <v>N/A</v>
      </c>
      <c r="X35" s="173" t="str">
        <f>IF(ISBLANK('P2.Operable'!D567),"",'P2.Operable'!D567)</f>
        <v>N/A</v>
      </c>
      <c r="Y35" s="173" t="str">
        <f>IF(ISBLANK('P2.Operable'!D605),"",'P2.Operable'!D605)</f>
        <v>Pasa</v>
      </c>
      <c r="Z35" s="173" t="str">
        <f>IF(ISBLANK('P2.Operable'!D643),"",'P2.Operable'!D643)</f>
        <v>N/A</v>
      </c>
      <c r="AA35" s="173" t="str">
        <f>IF(ISBLANK('P3.Comprensible'!D35),"",'P3.Comprensible'!D35)</f>
        <v>Pasa</v>
      </c>
      <c r="AB35" s="173" t="str">
        <f>IF(ISBLANK('P3.Comprensible'!D111),"",'P3.Comprensible'!D111)</f>
        <v>Pasa</v>
      </c>
      <c r="AC35" s="173" t="str">
        <f>IF(ISBLANK('P3.Comprensible'!D149),"",'P3.Comprensible'!D149)</f>
        <v>Pasa</v>
      </c>
      <c r="AD35" s="173" t="str">
        <f>IF(ISBLANK('P3.Comprensible'!D263),"",'P3.Comprensible'!D263)</f>
        <v>N/A</v>
      </c>
      <c r="AE35" s="173" t="str">
        <f>IF(ISBLANK('P3.Comprensible'!D301),"",'P3.Comprensible'!D301)</f>
        <v>Pasa</v>
      </c>
      <c r="AF35" s="173" t="str">
        <f>IF(ISBLANK('P4.Robusto'!D35),"",'P4.Robusto'!D35)</f>
        <v>Pasa</v>
      </c>
      <c r="AG35" s="173" t="str">
        <f>IF(ISBLANK('P4.Robusto'!D73),"",'P4.Robusto'!D73)</f>
        <v>Pasa</v>
      </c>
      <c r="AH35" s="125"/>
      <c r="AI35" s="38"/>
      <c r="AJ35" s="38"/>
      <c r="AK35" s="38"/>
    </row>
    <row r="36" spans="1:37" ht="20.399999999999999">
      <c r="A36" s="38"/>
      <c r="B36" s="171" t="str">
        <f>IF( ISBLANK('03.Muestra'!$C25),"",'03.Muestra'!$C25)</f>
        <v>Autoliquidaciones</v>
      </c>
      <c r="C36" s="172" t="str">
        <f>IF( ISBLANK('03.Muestra'!$E25),"",'03.Muestra'!$E25)</f>
        <v>https://www.guadalajara.es/es/autoliquidaciones/tasa-por-concesion-de-licencias-urbanisticas.html</v>
      </c>
      <c r="D36" s="173" t="str">
        <f>IF(ISBLANK('P1.Perceptible'!D36),"",'P1.Perceptible'!D36)</f>
        <v>Pasa</v>
      </c>
      <c r="E36" s="173" t="str">
        <f>IF(ISBLANK('P1.Perceptible'!D74),"",'P1.Perceptible'!D74)</f>
        <v>N/A</v>
      </c>
      <c r="F36" s="173" t="str">
        <f>IF(ISBLANK('P1.Perceptible'!D112),"",'P1.Perceptible'!D112)</f>
        <v>N/A</v>
      </c>
      <c r="G36" s="173" t="str">
        <f>IF(ISBLANK('P1.Perceptible'!D150),"",'P1.Perceptible'!D150)</f>
        <v>N/A</v>
      </c>
      <c r="H36" s="173" t="str">
        <f>IF(ISBLANK('P1.Perceptible'!D264),"",'P1.Perceptible'!D264)</f>
        <v>Pasa</v>
      </c>
      <c r="I36" s="173" t="str">
        <f>IF(ISBLANK('P1.Perceptible'!D302),"",'P1.Perceptible'!D302)</f>
        <v>Pasa</v>
      </c>
      <c r="J36" s="173" t="str">
        <f>IF(ISBLANK('P1.Perceptible'!D340),"",'P1.Perceptible'!D340)</f>
        <v>Pasa</v>
      </c>
      <c r="K36" s="173" t="str">
        <f>IF(ISBLANK('P1.Perceptible'!D454),"",'P1.Perceptible'!D454)</f>
        <v>Pasa</v>
      </c>
      <c r="L36" s="173" t="str">
        <f>IF(ISBLANK('P1.Perceptible'!D492),"",'P1.Perceptible'!D492)</f>
        <v>N/A</v>
      </c>
      <c r="M36" s="173" t="str">
        <f>IF(ISBLANK('P2.Operable'!D36),"",'P2.Operable'!D36)</f>
        <v>Pasa</v>
      </c>
      <c r="N36" s="173" t="str">
        <f>IF(ISBLANK('P2.Operable'!D74),"",'P2.Operable'!D74)</f>
        <v>Pasa</v>
      </c>
      <c r="O36" s="173" t="str">
        <f>IF(ISBLANK('P2.Operable'!D112),"",'P2.Operable'!D112)</f>
        <v>Pasa</v>
      </c>
      <c r="P36" s="173" t="str">
        <f>IF(ISBLANK('P2.Operable'!D150),"",'P2.Operable'!D150)</f>
        <v>N/A</v>
      </c>
      <c r="Q36" s="173" t="str">
        <f>IF(ISBLANK('P2.Operable'!D188),"",'P2.Operable'!D188)</f>
        <v>N/A</v>
      </c>
      <c r="R36" s="173" t="str">
        <f>IF(ISBLANK('P2.Operable'!D226),"",'P2.Operable'!D226)</f>
        <v>Pasa</v>
      </c>
      <c r="S36" s="173" t="str">
        <f>IF(ISBLANK('P2.Operable'!D264),"",'P2.Operable'!D264)</f>
        <v>Pasa</v>
      </c>
      <c r="T36" s="173" t="str">
        <f>IF(ISBLANK('P2.Operable'!D302),"",'P2.Operable'!D302)</f>
        <v>Pasa</v>
      </c>
      <c r="U36" s="173" t="str">
        <f>IF(ISBLANK('P2.Operable'!D340),"",'P2.Operable'!D340)</f>
        <v>Pasa</v>
      </c>
      <c r="V36" s="173" t="str">
        <f>IF(ISBLANK('P2.Operable'!D378),"",'P2.Operable'!D378)</f>
        <v>Pasa</v>
      </c>
      <c r="W36" s="173" t="str">
        <f>IF(ISBLANK('P2.Operable'!D530),"",'P2.Operable'!D530)</f>
        <v>N/A</v>
      </c>
      <c r="X36" s="173" t="str">
        <f>IF(ISBLANK('P2.Operable'!D568),"",'P2.Operable'!D568)</f>
        <v>N/A</v>
      </c>
      <c r="Y36" s="173" t="str">
        <f>IF(ISBLANK('P2.Operable'!D606),"",'P2.Operable'!D606)</f>
        <v>Pasa</v>
      </c>
      <c r="Z36" s="173" t="str">
        <f>IF(ISBLANK('P2.Operable'!D644),"",'P2.Operable'!D644)</f>
        <v>N/A</v>
      </c>
      <c r="AA36" s="173" t="str">
        <f>IF(ISBLANK('P3.Comprensible'!D36),"",'P3.Comprensible'!D36)</f>
        <v>Pasa</v>
      </c>
      <c r="AB36" s="173" t="str">
        <f>IF(ISBLANK('P3.Comprensible'!D112),"",'P3.Comprensible'!D112)</f>
        <v>Pasa</v>
      </c>
      <c r="AC36" s="173" t="str">
        <f>IF(ISBLANK('P3.Comprensible'!D150),"",'P3.Comprensible'!D150)</f>
        <v>Pasa</v>
      </c>
      <c r="AD36" s="173" t="str">
        <f>IF(ISBLANK('P3.Comprensible'!D264),"",'P3.Comprensible'!D264)</f>
        <v>N/A</v>
      </c>
      <c r="AE36" s="173" t="str">
        <f>IF(ISBLANK('P3.Comprensible'!D302),"",'P3.Comprensible'!D302)</f>
        <v>Pasa</v>
      </c>
      <c r="AF36" s="173" t="str">
        <f>IF(ISBLANK('P4.Robusto'!D36),"",'P4.Robusto'!D36)</f>
        <v>Pasa</v>
      </c>
      <c r="AG36" s="173" t="str">
        <f>IF(ISBLANK('P4.Robusto'!D74),"",'P4.Robusto'!D74)</f>
        <v>Pasa</v>
      </c>
      <c r="AH36" s="125"/>
      <c r="AI36" s="38"/>
      <c r="AJ36" s="38"/>
      <c r="AK36" s="38"/>
    </row>
    <row r="37" spans="1:37" ht="20.399999999999999">
      <c r="A37" s="38"/>
      <c r="B37" s="171" t="str">
        <f>IF( ISBLANK('03.Muestra'!$C26),"",'03.Muestra'!$C26)</f>
        <v>Población</v>
      </c>
      <c r="C37" s="172" t="str">
        <f>IF( ISBLANK('03.Muestra'!$E26),"",'03.Muestra'!$E26)</f>
        <v>https://www.guadalajara.es/es/ciudad/poblacion/</v>
      </c>
      <c r="D37" s="173" t="str">
        <f>IF(ISBLANK('P1.Perceptible'!D37),"",'P1.Perceptible'!D37)</f>
        <v>Pasa</v>
      </c>
      <c r="E37" s="173" t="str">
        <f>IF(ISBLANK('P1.Perceptible'!D75),"",'P1.Perceptible'!D75)</f>
        <v>N/A</v>
      </c>
      <c r="F37" s="173" t="str">
        <f>IF(ISBLANK('P1.Perceptible'!D113),"",'P1.Perceptible'!D113)</f>
        <v>N/A</v>
      </c>
      <c r="G37" s="173" t="str">
        <f>IF(ISBLANK('P1.Perceptible'!D151),"",'P1.Perceptible'!D151)</f>
        <v>N/A</v>
      </c>
      <c r="H37" s="173" t="str">
        <f>IF(ISBLANK('P1.Perceptible'!D265),"",'P1.Perceptible'!D265)</f>
        <v>Pasa</v>
      </c>
      <c r="I37" s="173" t="str">
        <f>IF(ISBLANK('P1.Perceptible'!D303),"",'P1.Perceptible'!D303)</f>
        <v>Pasa</v>
      </c>
      <c r="J37" s="173" t="str">
        <f>IF(ISBLANK('P1.Perceptible'!D341),"",'P1.Perceptible'!D341)</f>
        <v>Pasa</v>
      </c>
      <c r="K37" s="173" t="str">
        <f>IF(ISBLANK('P1.Perceptible'!D455),"",'P1.Perceptible'!D455)</f>
        <v>Pasa</v>
      </c>
      <c r="L37" s="173" t="str">
        <f>IF(ISBLANK('P1.Perceptible'!D493),"",'P1.Perceptible'!D493)</f>
        <v>N/A</v>
      </c>
      <c r="M37" s="173" t="str">
        <f>IF(ISBLANK('P2.Operable'!D37),"",'P2.Operable'!D37)</f>
        <v>Pasa</v>
      </c>
      <c r="N37" s="173" t="str">
        <f>IF(ISBLANK('P2.Operable'!D75),"",'P2.Operable'!D75)</f>
        <v>Pasa</v>
      </c>
      <c r="O37" s="173" t="str">
        <f>IF(ISBLANK('P2.Operable'!D113),"",'P2.Operable'!D113)</f>
        <v>Pasa</v>
      </c>
      <c r="P37" s="173" t="str">
        <f>IF(ISBLANK('P2.Operable'!D151),"",'P2.Operable'!D151)</f>
        <v>N/A</v>
      </c>
      <c r="Q37" s="173" t="str">
        <f>IF(ISBLANK('P2.Operable'!D189),"",'P2.Operable'!D189)</f>
        <v>N/A</v>
      </c>
      <c r="R37" s="173" t="str">
        <f>IF(ISBLANK('P2.Operable'!D227),"",'P2.Operable'!D227)</f>
        <v>Pasa</v>
      </c>
      <c r="S37" s="173" t="str">
        <f>IF(ISBLANK('P2.Operable'!D265),"",'P2.Operable'!D265)</f>
        <v>Pasa</v>
      </c>
      <c r="T37" s="173" t="str">
        <f>IF(ISBLANK('P2.Operable'!D303),"",'P2.Operable'!D303)</f>
        <v>Pasa</v>
      </c>
      <c r="U37" s="173" t="str">
        <f>IF(ISBLANK('P2.Operable'!D341),"",'P2.Operable'!D341)</f>
        <v>Pasa</v>
      </c>
      <c r="V37" s="173" t="str">
        <f>IF(ISBLANK('P2.Operable'!D379),"",'P2.Operable'!D379)</f>
        <v>Pasa</v>
      </c>
      <c r="W37" s="173" t="str">
        <f>IF(ISBLANK('P2.Operable'!D531),"",'P2.Operable'!D531)</f>
        <v>N/A</v>
      </c>
      <c r="X37" s="173" t="str">
        <f>IF(ISBLANK('P2.Operable'!D569),"",'P2.Operable'!D569)</f>
        <v>N/A</v>
      </c>
      <c r="Y37" s="173" t="str">
        <f>IF(ISBLANK('P2.Operable'!D607),"",'P2.Operable'!D607)</f>
        <v>Pasa</v>
      </c>
      <c r="Z37" s="173" t="str">
        <f>IF(ISBLANK('P2.Operable'!D645),"",'P2.Operable'!D645)</f>
        <v>N/A</v>
      </c>
      <c r="AA37" s="173" t="str">
        <f>IF(ISBLANK('P3.Comprensible'!D37),"",'P3.Comprensible'!D37)</f>
        <v>Pasa</v>
      </c>
      <c r="AB37" s="173" t="str">
        <f>IF(ISBLANK('P3.Comprensible'!D113),"",'P3.Comprensible'!D113)</f>
        <v>Pasa</v>
      </c>
      <c r="AC37" s="173" t="str">
        <f>IF(ISBLANK('P3.Comprensible'!D151),"",'P3.Comprensible'!D151)</f>
        <v>Pasa</v>
      </c>
      <c r="AD37" s="173" t="str">
        <f>IF(ISBLANK('P3.Comprensible'!D265),"",'P3.Comprensible'!D265)</f>
        <v>N/A</v>
      </c>
      <c r="AE37" s="173" t="str">
        <f>IF(ISBLANK('P3.Comprensible'!D303),"",'P3.Comprensible'!D303)</f>
        <v>Pasa</v>
      </c>
      <c r="AF37" s="173" t="str">
        <f>IF(ISBLANK('P4.Robusto'!D37),"",'P4.Robusto'!D37)</f>
        <v>Pasa</v>
      </c>
      <c r="AG37" s="173" t="str">
        <f>IF(ISBLANK('P4.Robusto'!D75),"",'P4.Robusto'!D75)</f>
        <v>Pasa</v>
      </c>
      <c r="AH37" s="125"/>
      <c r="AI37" s="38"/>
      <c r="AJ37" s="38"/>
      <c r="AK37" s="38"/>
    </row>
    <row r="38" spans="1:37" ht="20.399999999999999">
      <c r="A38" s="38"/>
      <c r="B38" s="171" t="str">
        <f>IF( ISBLANK('03.Muestra'!$C27),"",'03.Muestra'!$C27)</f>
        <v>Sesiones del Pleno</v>
      </c>
      <c r="C38" s="172" t="str">
        <f>IF( ISBLANK('03.Muestra'!$E27),"",'03.Muestra'!$E27)</f>
        <v>https://sesiones.guadalajara.es/session/sessionDetail/ff8080817989e35f0179a454fa2a0004</v>
      </c>
      <c r="D38" s="173" t="str">
        <f>IF(ISBLANK('P1.Perceptible'!D38),"",'P1.Perceptible'!D38)</f>
        <v>Falla</v>
      </c>
      <c r="E38" s="173" t="str">
        <f>IF(ISBLANK('P1.Perceptible'!D76),"",'P1.Perceptible'!D76)</f>
        <v>N/A</v>
      </c>
      <c r="F38" s="173" t="str">
        <f>IF(ISBLANK('P1.Perceptible'!D114),"",'P1.Perceptible'!D114)</f>
        <v>N/A</v>
      </c>
      <c r="G38" s="173" t="str">
        <f>IF(ISBLANK('P1.Perceptible'!D152),"",'P1.Perceptible'!D152)</f>
        <v>N/A</v>
      </c>
      <c r="H38" s="173" t="str">
        <f>IF(ISBLANK('P1.Perceptible'!D266),"",'P1.Perceptible'!D266)</f>
        <v>Falla</v>
      </c>
      <c r="I38" s="173" t="str">
        <f>IF(ISBLANK('P1.Perceptible'!D304),"",'P1.Perceptible'!D304)</f>
        <v>Pasa</v>
      </c>
      <c r="J38" s="173" t="str">
        <f>IF(ISBLANK('P1.Perceptible'!D342),"",'P1.Perceptible'!D342)</f>
        <v>Pasa</v>
      </c>
      <c r="K38" s="173" t="str">
        <f>IF(ISBLANK('P1.Perceptible'!D456),"",'P1.Perceptible'!D456)</f>
        <v>Pasa</v>
      </c>
      <c r="L38" s="173" t="str">
        <f>IF(ISBLANK('P1.Perceptible'!D494),"",'P1.Perceptible'!D494)</f>
        <v>N/A</v>
      </c>
      <c r="M38" s="173" t="str">
        <f>IF(ISBLANK('P2.Operable'!D38),"",'P2.Operable'!D38)</f>
        <v>Pasa</v>
      </c>
      <c r="N38" s="173" t="str">
        <f>IF(ISBLANK('P2.Operable'!D76),"",'P2.Operable'!D76)</f>
        <v>Pasa</v>
      </c>
      <c r="O38" s="173" t="str">
        <f>IF(ISBLANK('P2.Operable'!D114),"",'P2.Operable'!D114)</f>
        <v>N/A</v>
      </c>
      <c r="P38" s="173" t="str">
        <f>IF(ISBLANK('P2.Operable'!D152),"",'P2.Operable'!D152)</f>
        <v>N/A</v>
      </c>
      <c r="Q38" s="173" t="str">
        <f>IF(ISBLANK('P2.Operable'!D190),"",'P2.Operable'!D190)</f>
        <v>N/A</v>
      </c>
      <c r="R38" s="173" t="str">
        <f>IF(ISBLANK('P2.Operable'!D228),"",'P2.Operable'!D228)</f>
        <v>Pasa</v>
      </c>
      <c r="S38" s="173" t="str">
        <f>IF(ISBLANK('P2.Operable'!D266),"",'P2.Operable'!D266)</f>
        <v>Pasa</v>
      </c>
      <c r="T38" s="173" t="str">
        <f>IF(ISBLANK('P2.Operable'!D304),"",'P2.Operable'!D304)</f>
        <v>Pasa</v>
      </c>
      <c r="U38" s="173" t="str">
        <f>IF(ISBLANK('P2.Operable'!D342),"",'P2.Operable'!D342)</f>
        <v>Pasa</v>
      </c>
      <c r="V38" s="173" t="str">
        <f>IF(ISBLANK('P2.Operable'!D380),"",'P2.Operable'!D380)</f>
        <v>Falla</v>
      </c>
      <c r="W38" s="173" t="str">
        <f>IF(ISBLANK('P2.Operable'!D532),"",'P2.Operable'!D532)</f>
        <v>N/A</v>
      </c>
      <c r="X38" s="173" t="str">
        <f>IF(ISBLANK('P2.Operable'!D570),"",'P2.Operable'!D570)</f>
        <v>N/A</v>
      </c>
      <c r="Y38" s="173" t="str">
        <f>IF(ISBLANK('P2.Operable'!D608),"",'P2.Operable'!D608)</f>
        <v>Falla</v>
      </c>
      <c r="Z38" s="173" t="str">
        <f>IF(ISBLANK('P2.Operable'!D646),"",'P2.Operable'!D646)</f>
        <v>N/A</v>
      </c>
      <c r="AA38" s="173" t="str">
        <f>IF(ISBLANK('P3.Comprensible'!D38),"",'P3.Comprensible'!D38)</f>
        <v>Falla</v>
      </c>
      <c r="AB38" s="173" t="str">
        <f>IF(ISBLANK('P3.Comprensible'!D114),"",'P3.Comprensible'!D114)</f>
        <v>Pasa</v>
      </c>
      <c r="AC38" s="173" t="str">
        <f>IF(ISBLANK('P3.Comprensible'!D152),"",'P3.Comprensible'!D152)</f>
        <v>Pasa</v>
      </c>
      <c r="AD38" s="173" t="str">
        <f>IF(ISBLANK('P3.Comprensible'!D266),"",'P3.Comprensible'!D266)</f>
        <v>N/A</v>
      </c>
      <c r="AE38" s="173" t="str">
        <f>IF(ISBLANK('P3.Comprensible'!D304),"",'P3.Comprensible'!D304)</f>
        <v>Falla</v>
      </c>
      <c r="AF38" s="173" t="str">
        <f>IF(ISBLANK('P4.Robusto'!D38),"",'P4.Robusto'!D38)</f>
        <v>Falla</v>
      </c>
      <c r="AG38" s="173" t="str">
        <f>IF(ISBLANK('P4.Robusto'!D76),"",'P4.Robusto'!D76)</f>
        <v>Falla</v>
      </c>
      <c r="AH38" s="125"/>
      <c r="AI38" s="38"/>
      <c r="AJ38" s="38"/>
      <c r="AK38" s="38"/>
    </row>
    <row r="39" spans="1:37" ht="20.399999999999999">
      <c r="A39" s="38"/>
      <c r="B39" s="171" t="str">
        <f>IF( ISBLANK('03.Muestra'!$C28),"",'03.Muestra'!$C28)</f>
        <v/>
      </c>
      <c r="C39" s="172" t="str">
        <f>IF( ISBLANK('03.Muestra'!$E28),"",'03.Muestra'!$E28)</f>
        <v/>
      </c>
      <c r="D39" s="173" t="str">
        <f>IF(ISBLANK('P1.Perceptible'!D39),"",'P1.Perceptible'!D39)</f>
        <v/>
      </c>
      <c r="E39" s="173" t="str">
        <f>IF(ISBLANK('P1.Perceptible'!D77),"",'P1.Perceptible'!D77)</f>
        <v/>
      </c>
      <c r="F39" s="173" t="str">
        <f>IF(ISBLANK('P1.Perceptible'!D115),"",'P1.Perceptible'!D115)</f>
        <v/>
      </c>
      <c r="G39" s="173" t="str">
        <f>IF(ISBLANK('P1.Perceptible'!D153),"",'P1.Perceptible'!D153)</f>
        <v/>
      </c>
      <c r="H39" s="173" t="str">
        <f>IF(ISBLANK('P1.Perceptible'!D267),"",'P1.Perceptible'!D267)</f>
        <v/>
      </c>
      <c r="I39" s="173" t="str">
        <f>IF(ISBLANK('P1.Perceptible'!D305),"",'P1.Perceptible'!D305)</f>
        <v/>
      </c>
      <c r="J39" s="173" t="str">
        <f>IF(ISBLANK('P1.Perceptible'!D343),"",'P1.Perceptible'!D343)</f>
        <v/>
      </c>
      <c r="K39" s="173" t="str">
        <f>IF(ISBLANK('P1.Perceptible'!D457),"",'P1.Perceptible'!D457)</f>
        <v/>
      </c>
      <c r="L39" s="173" t="str">
        <f>IF(ISBLANK('P1.Perceptible'!D495),"",'P1.Perceptible'!D495)</f>
        <v/>
      </c>
      <c r="M39" s="173" t="str">
        <f>IF(ISBLANK('P2.Operable'!D39),"",'P2.Operable'!D39)</f>
        <v/>
      </c>
      <c r="N39" s="173" t="str">
        <f>IF(ISBLANK('P2.Operable'!D77),"",'P2.Operable'!D77)</f>
        <v/>
      </c>
      <c r="O39" s="173" t="str">
        <f>IF(ISBLANK('P2.Operable'!D115),"",'P2.Operable'!D115)</f>
        <v/>
      </c>
      <c r="P39" s="173" t="str">
        <f>IF(ISBLANK('P2.Operable'!D153),"",'P2.Operable'!D153)</f>
        <v/>
      </c>
      <c r="Q39" s="173" t="str">
        <f>IF(ISBLANK('P2.Operable'!D191),"",'P2.Operable'!D191)</f>
        <v/>
      </c>
      <c r="R39" s="173" t="str">
        <f>IF(ISBLANK('P2.Operable'!D229),"",'P2.Operable'!D229)</f>
        <v/>
      </c>
      <c r="S39" s="173" t="str">
        <f>IF(ISBLANK('P2.Operable'!D267),"",'P2.Operable'!D267)</f>
        <v/>
      </c>
      <c r="T39" s="173" t="str">
        <f>IF(ISBLANK('P2.Operable'!D305),"",'P2.Operable'!D305)</f>
        <v/>
      </c>
      <c r="U39" s="173" t="str">
        <f>IF(ISBLANK('P2.Operable'!D343),"",'P2.Operable'!D343)</f>
        <v/>
      </c>
      <c r="V39" s="173" t="str">
        <f>IF(ISBLANK('P2.Operable'!D381),"",'P2.Operable'!D381)</f>
        <v/>
      </c>
      <c r="W39" s="173" t="str">
        <f>IF(ISBLANK('P2.Operable'!D533),"",'P2.Operable'!D533)</f>
        <v/>
      </c>
      <c r="X39" s="173" t="str">
        <f>IF(ISBLANK('P2.Operable'!D571),"",'P2.Operable'!D571)</f>
        <v/>
      </c>
      <c r="Y39" s="173" t="str">
        <f>IF(ISBLANK('P2.Operable'!D609),"",'P2.Operable'!D609)</f>
        <v/>
      </c>
      <c r="Z39" s="173" t="str">
        <f>IF(ISBLANK('P2.Operable'!D647),"",'P2.Operable'!D647)</f>
        <v/>
      </c>
      <c r="AA39" s="173" t="str">
        <f>IF(ISBLANK('P3.Comprensible'!D39),"",'P3.Comprensible'!D39)</f>
        <v/>
      </c>
      <c r="AB39" s="173" t="str">
        <f>IF(ISBLANK('P3.Comprensible'!D115),"",'P3.Comprensible'!D115)</f>
        <v/>
      </c>
      <c r="AC39" s="173" t="str">
        <f>IF(ISBLANK('P3.Comprensible'!D153),"",'P3.Comprensible'!D153)</f>
        <v/>
      </c>
      <c r="AD39" s="173" t="str">
        <f>IF(ISBLANK('P3.Comprensible'!D267),"",'P3.Comprensible'!D267)</f>
        <v/>
      </c>
      <c r="AE39" s="173" t="str">
        <f>IF(ISBLANK('P3.Comprensible'!D305),"",'P3.Comprensible'!D305)</f>
        <v/>
      </c>
      <c r="AF39" s="173" t="str">
        <f>IF(ISBLANK('P4.Robusto'!D39),"",'P4.Robusto'!D39)</f>
        <v/>
      </c>
      <c r="AG39" s="173" t="str">
        <f>IF(ISBLANK('P4.Robusto'!D77),"",'P4.Robusto'!D77)</f>
        <v/>
      </c>
      <c r="AH39" s="125"/>
      <c r="AI39" s="38"/>
      <c r="AJ39" s="38"/>
      <c r="AK39" s="38"/>
    </row>
    <row r="40" spans="1:37" ht="20.399999999999999">
      <c r="A40" s="38"/>
      <c r="B40" s="171" t="str">
        <f>IF( ISBLANK('03.Muestra'!$C29),"",'03.Muestra'!$C29)</f>
        <v/>
      </c>
      <c r="C40" s="172" t="str">
        <f>IF( ISBLANK('03.Muestra'!$E29),"",'03.Muestra'!$E29)</f>
        <v/>
      </c>
      <c r="D40" s="173" t="str">
        <f>IF(ISBLANK('P1.Perceptible'!D40),"",'P1.Perceptible'!D40)</f>
        <v/>
      </c>
      <c r="E40" s="173" t="str">
        <f>IF(ISBLANK('P1.Perceptible'!D78),"",'P1.Perceptible'!D78)</f>
        <v/>
      </c>
      <c r="F40" s="173" t="str">
        <f>IF(ISBLANK('P1.Perceptible'!D116),"",'P1.Perceptible'!D116)</f>
        <v/>
      </c>
      <c r="G40" s="173" t="str">
        <f>IF(ISBLANK('P1.Perceptible'!D154),"",'P1.Perceptible'!D154)</f>
        <v/>
      </c>
      <c r="H40" s="173" t="str">
        <f>IF(ISBLANK('P1.Perceptible'!D268),"",'P1.Perceptible'!D268)</f>
        <v/>
      </c>
      <c r="I40" s="173" t="str">
        <f>IF(ISBLANK('P1.Perceptible'!D306),"",'P1.Perceptible'!D306)</f>
        <v/>
      </c>
      <c r="J40" s="173" t="str">
        <f>IF(ISBLANK('P1.Perceptible'!D344),"",'P1.Perceptible'!D344)</f>
        <v/>
      </c>
      <c r="K40" s="173" t="str">
        <f>IF(ISBLANK('P1.Perceptible'!D458),"",'P1.Perceptible'!D458)</f>
        <v/>
      </c>
      <c r="L40" s="173" t="str">
        <f>IF(ISBLANK('P1.Perceptible'!D496),"",'P1.Perceptible'!D496)</f>
        <v/>
      </c>
      <c r="M40" s="173" t="str">
        <f>IF(ISBLANK('P2.Operable'!D40),"",'P2.Operable'!D40)</f>
        <v/>
      </c>
      <c r="N40" s="173" t="str">
        <f>IF(ISBLANK('P2.Operable'!D78),"",'P2.Operable'!D78)</f>
        <v/>
      </c>
      <c r="O40" s="173" t="str">
        <f>IF(ISBLANK('P2.Operable'!D116),"",'P2.Operable'!D116)</f>
        <v/>
      </c>
      <c r="P40" s="173" t="str">
        <f>IF(ISBLANK('P2.Operable'!D154),"",'P2.Operable'!D154)</f>
        <v/>
      </c>
      <c r="Q40" s="173" t="str">
        <f>IF(ISBLANK('P2.Operable'!D192),"",'P2.Operable'!D192)</f>
        <v/>
      </c>
      <c r="R40" s="173" t="str">
        <f>IF(ISBLANK('P2.Operable'!D230),"",'P2.Operable'!D230)</f>
        <v/>
      </c>
      <c r="S40" s="173" t="str">
        <f>IF(ISBLANK('P2.Operable'!D268),"",'P2.Operable'!D268)</f>
        <v/>
      </c>
      <c r="T40" s="173" t="str">
        <f>IF(ISBLANK('P2.Operable'!D306),"",'P2.Operable'!D306)</f>
        <v/>
      </c>
      <c r="U40" s="173" t="str">
        <f>IF(ISBLANK('P2.Operable'!D344),"",'P2.Operable'!D344)</f>
        <v/>
      </c>
      <c r="V40" s="173" t="str">
        <f>IF(ISBLANK('P2.Operable'!D382),"",'P2.Operable'!D382)</f>
        <v/>
      </c>
      <c r="W40" s="173" t="str">
        <f>IF(ISBLANK('P2.Operable'!D534),"",'P2.Operable'!D534)</f>
        <v/>
      </c>
      <c r="X40" s="173" t="str">
        <f>IF(ISBLANK('P2.Operable'!D572),"",'P2.Operable'!D572)</f>
        <v/>
      </c>
      <c r="Y40" s="173" t="str">
        <f>IF(ISBLANK('P2.Operable'!D610),"",'P2.Operable'!D610)</f>
        <v/>
      </c>
      <c r="Z40" s="173" t="str">
        <f>IF(ISBLANK('P2.Operable'!D648),"",'P2.Operable'!D648)</f>
        <v/>
      </c>
      <c r="AA40" s="173" t="str">
        <f>IF(ISBLANK('P3.Comprensible'!D40),"",'P3.Comprensible'!D40)</f>
        <v/>
      </c>
      <c r="AB40" s="173" t="str">
        <f>IF(ISBLANK('P3.Comprensible'!D116),"",'P3.Comprensible'!D116)</f>
        <v/>
      </c>
      <c r="AC40" s="173" t="str">
        <f>IF(ISBLANK('P3.Comprensible'!D154),"",'P3.Comprensible'!D154)</f>
        <v/>
      </c>
      <c r="AD40" s="173" t="str">
        <f>IF(ISBLANK('P3.Comprensible'!D268),"",'P3.Comprensible'!D268)</f>
        <v/>
      </c>
      <c r="AE40" s="173" t="str">
        <f>IF(ISBLANK('P3.Comprensible'!D306),"",'P3.Comprensible'!D306)</f>
        <v/>
      </c>
      <c r="AF40" s="173" t="str">
        <f>IF(ISBLANK('P4.Robusto'!D40),"",'P4.Robusto'!D40)</f>
        <v/>
      </c>
      <c r="AG40" s="173" t="str">
        <f>IF(ISBLANK('P4.Robusto'!D78),"",'P4.Robusto'!D78)</f>
        <v/>
      </c>
      <c r="AH40" s="125"/>
      <c r="AI40" s="38"/>
      <c r="AJ40" s="38"/>
      <c r="AK40" s="38"/>
    </row>
    <row r="41" spans="1:37" ht="20.399999999999999">
      <c r="A41" s="38"/>
      <c r="B41" s="171" t="str">
        <f>IF( ISBLANK('03.Muestra'!$C30),"",'03.Muestra'!$C30)</f>
        <v/>
      </c>
      <c r="C41" s="172" t="str">
        <f>IF( ISBLANK('03.Muestra'!$E30),"",'03.Muestra'!$E30)</f>
        <v/>
      </c>
      <c r="D41" s="173" t="str">
        <f>IF(ISBLANK('P1.Perceptible'!D41),"",'P1.Perceptible'!D41)</f>
        <v/>
      </c>
      <c r="E41" s="173" t="str">
        <f>IF(ISBLANK('P1.Perceptible'!D79),"",'P1.Perceptible'!D79)</f>
        <v/>
      </c>
      <c r="F41" s="173" t="str">
        <f>IF(ISBLANK('P1.Perceptible'!D117),"",'P1.Perceptible'!D117)</f>
        <v/>
      </c>
      <c r="G41" s="173" t="str">
        <f>IF(ISBLANK('P1.Perceptible'!D155),"",'P1.Perceptible'!D155)</f>
        <v/>
      </c>
      <c r="H41" s="173" t="str">
        <f>IF(ISBLANK('P1.Perceptible'!D269),"",'P1.Perceptible'!D269)</f>
        <v/>
      </c>
      <c r="I41" s="173" t="str">
        <f>IF(ISBLANK('P1.Perceptible'!D307),"",'P1.Perceptible'!D307)</f>
        <v/>
      </c>
      <c r="J41" s="173" t="str">
        <f>IF(ISBLANK('P1.Perceptible'!D345),"",'P1.Perceptible'!D345)</f>
        <v/>
      </c>
      <c r="K41" s="173" t="str">
        <f>IF(ISBLANK('P1.Perceptible'!D459),"",'P1.Perceptible'!D459)</f>
        <v/>
      </c>
      <c r="L41" s="173" t="str">
        <f>IF(ISBLANK('P1.Perceptible'!D497),"",'P1.Perceptible'!D497)</f>
        <v/>
      </c>
      <c r="M41" s="173" t="str">
        <f>IF(ISBLANK('P2.Operable'!D41),"",'P2.Operable'!D41)</f>
        <v/>
      </c>
      <c r="N41" s="173" t="str">
        <f>IF(ISBLANK('P2.Operable'!D79),"",'P2.Operable'!D79)</f>
        <v/>
      </c>
      <c r="O41" s="173" t="str">
        <f>IF(ISBLANK('P2.Operable'!D117),"",'P2.Operable'!D117)</f>
        <v/>
      </c>
      <c r="P41" s="173" t="str">
        <f>IF(ISBLANK('P2.Operable'!D155),"",'P2.Operable'!D155)</f>
        <v/>
      </c>
      <c r="Q41" s="173" t="str">
        <f>IF(ISBLANK('P2.Operable'!D193),"",'P2.Operable'!D193)</f>
        <v/>
      </c>
      <c r="R41" s="173" t="str">
        <f>IF(ISBLANK('P2.Operable'!D231),"",'P2.Operable'!D231)</f>
        <v/>
      </c>
      <c r="S41" s="173" t="str">
        <f>IF(ISBLANK('P2.Operable'!D269),"",'P2.Operable'!D269)</f>
        <v/>
      </c>
      <c r="T41" s="173" t="str">
        <f>IF(ISBLANK('P2.Operable'!D307),"",'P2.Operable'!D307)</f>
        <v/>
      </c>
      <c r="U41" s="173" t="str">
        <f>IF(ISBLANK('P2.Operable'!D345),"",'P2.Operable'!D345)</f>
        <v/>
      </c>
      <c r="V41" s="173" t="str">
        <f>IF(ISBLANK('P2.Operable'!D383),"",'P2.Operable'!D383)</f>
        <v/>
      </c>
      <c r="W41" s="173" t="str">
        <f>IF(ISBLANK('P2.Operable'!D535),"",'P2.Operable'!D535)</f>
        <v/>
      </c>
      <c r="X41" s="173" t="str">
        <f>IF(ISBLANK('P2.Operable'!D573),"",'P2.Operable'!D573)</f>
        <v/>
      </c>
      <c r="Y41" s="173" t="str">
        <f>IF(ISBLANK('P2.Operable'!D611),"",'P2.Operable'!D611)</f>
        <v/>
      </c>
      <c r="Z41" s="173" t="str">
        <f>IF(ISBLANK('P2.Operable'!D649),"",'P2.Operable'!D649)</f>
        <v/>
      </c>
      <c r="AA41" s="173" t="str">
        <f>IF(ISBLANK('P3.Comprensible'!D41),"",'P3.Comprensible'!D41)</f>
        <v/>
      </c>
      <c r="AB41" s="173" t="str">
        <f>IF(ISBLANK('P3.Comprensible'!D117),"",'P3.Comprensible'!D117)</f>
        <v/>
      </c>
      <c r="AC41" s="173" t="str">
        <f>IF(ISBLANK('P3.Comprensible'!D155),"",'P3.Comprensible'!D155)</f>
        <v/>
      </c>
      <c r="AD41" s="173" t="str">
        <f>IF(ISBLANK('P3.Comprensible'!D269),"",'P3.Comprensible'!D269)</f>
        <v/>
      </c>
      <c r="AE41" s="173" t="str">
        <f>IF(ISBLANK('P3.Comprensible'!D307),"",'P3.Comprensible'!D307)</f>
        <v/>
      </c>
      <c r="AF41" s="173" t="str">
        <f>IF(ISBLANK('P4.Robusto'!D41),"",'P4.Robusto'!D41)</f>
        <v/>
      </c>
      <c r="AG41" s="173" t="str">
        <f>IF(ISBLANK('P4.Robusto'!D79),"",'P4.Robusto'!D79)</f>
        <v/>
      </c>
      <c r="AH41" s="125"/>
      <c r="AI41" s="38"/>
      <c r="AJ41" s="38"/>
      <c r="AK41" s="38"/>
    </row>
    <row r="42" spans="1:37" ht="20.399999999999999">
      <c r="A42" s="38"/>
      <c r="B42" s="171" t="str">
        <f>IF( ISBLANK('03.Muestra'!$C31),"",'03.Muestra'!$C31)</f>
        <v/>
      </c>
      <c r="C42" s="172" t="str">
        <f>IF( ISBLANK('03.Muestra'!$E31),"",'03.Muestra'!$E31)</f>
        <v/>
      </c>
      <c r="D42" s="173" t="str">
        <f>IF(ISBLANK('P1.Perceptible'!D42),"",'P1.Perceptible'!D42)</f>
        <v/>
      </c>
      <c r="E42" s="173" t="str">
        <f>IF(ISBLANK('P1.Perceptible'!D80),"",'P1.Perceptible'!D80)</f>
        <v/>
      </c>
      <c r="F42" s="173" t="str">
        <f>IF(ISBLANK('P1.Perceptible'!D118),"",'P1.Perceptible'!D118)</f>
        <v/>
      </c>
      <c r="G42" s="173" t="str">
        <f>IF(ISBLANK('P1.Perceptible'!D156),"",'P1.Perceptible'!D156)</f>
        <v/>
      </c>
      <c r="H42" s="173" t="str">
        <f>IF(ISBLANK('P1.Perceptible'!D270),"",'P1.Perceptible'!D270)</f>
        <v/>
      </c>
      <c r="I42" s="173" t="str">
        <f>IF(ISBLANK('P1.Perceptible'!D308),"",'P1.Perceptible'!D308)</f>
        <v/>
      </c>
      <c r="J42" s="173" t="str">
        <f>IF(ISBLANK('P1.Perceptible'!D346),"",'P1.Perceptible'!D346)</f>
        <v/>
      </c>
      <c r="K42" s="173" t="str">
        <f>IF(ISBLANK('P1.Perceptible'!D460),"",'P1.Perceptible'!D460)</f>
        <v/>
      </c>
      <c r="L42" s="173" t="str">
        <f>IF(ISBLANK('P1.Perceptible'!D498),"",'P1.Perceptible'!D498)</f>
        <v/>
      </c>
      <c r="M42" s="173" t="str">
        <f>IF(ISBLANK('P2.Operable'!D42),"",'P2.Operable'!D42)</f>
        <v/>
      </c>
      <c r="N42" s="173" t="str">
        <f>IF(ISBLANK('P2.Operable'!D80),"",'P2.Operable'!D80)</f>
        <v/>
      </c>
      <c r="O42" s="173" t="str">
        <f>IF(ISBLANK('P2.Operable'!D118),"",'P2.Operable'!D118)</f>
        <v/>
      </c>
      <c r="P42" s="173" t="str">
        <f>IF(ISBLANK('P2.Operable'!D156),"",'P2.Operable'!D156)</f>
        <v/>
      </c>
      <c r="Q42" s="173" t="str">
        <f>IF(ISBLANK('P2.Operable'!D194),"",'P2.Operable'!D194)</f>
        <v/>
      </c>
      <c r="R42" s="173" t="str">
        <f>IF(ISBLANK('P2.Operable'!D232),"",'P2.Operable'!D232)</f>
        <v/>
      </c>
      <c r="S42" s="173" t="str">
        <f>IF(ISBLANK('P2.Operable'!D270),"",'P2.Operable'!D270)</f>
        <v/>
      </c>
      <c r="T42" s="173" t="str">
        <f>IF(ISBLANK('P2.Operable'!D308),"",'P2.Operable'!D308)</f>
        <v/>
      </c>
      <c r="U42" s="173" t="str">
        <f>IF(ISBLANK('P2.Operable'!D346),"",'P2.Operable'!D346)</f>
        <v/>
      </c>
      <c r="V42" s="173" t="str">
        <f>IF(ISBLANK('P2.Operable'!D384),"",'P2.Operable'!D384)</f>
        <v/>
      </c>
      <c r="W42" s="173" t="str">
        <f>IF(ISBLANK('P2.Operable'!D536),"",'P2.Operable'!D536)</f>
        <v/>
      </c>
      <c r="X42" s="173" t="str">
        <f>IF(ISBLANK('P2.Operable'!D574),"",'P2.Operable'!D574)</f>
        <v/>
      </c>
      <c r="Y42" s="173" t="str">
        <f>IF(ISBLANK('P2.Operable'!D612),"",'P2.Operable'!D612)</f>
        <v/>
      </c>
      <c r="Z42" s="173" t="str">
        <f>IF(ISBLANK('P2.Operable'!D650),"",'P2.Operable'!D650)</f>
        <v/>
      </c>
      <c r="AA42" s="173" t="str">
        <f>IF(ISBLANK('P3.Comprensible'!D42),"",'P3.Comprensible'!D42)</f>
        <v/>
      </c>
      <c r="AB42" s="173" t="str">
        <f>IF(ISBLANK('P3.Comprensible'!D118),"",'P3.Comprensible'!D118)</f>
        <v/>
      </c>
      <c r="AC42" s="173" t="str">
        <f>IF(ISBLANK('P3.Comprensible'!D156),"",'P3.Comprensible'!D156)</f>
        <v/>
      </c>
      <c r="AD42" s="173" t="str">
        <f>IF(ISBLANK('P3.Comprensible'!D270),"",'P3.Comprensible'!D270)</f>
        <v/>
      </c>
      <c r="AE42" s="173" t="str">
        <f>IF(ISBLANK('P3.Comprensible'!D308),"",'P3.Comprensible'!D308)</f>
        <v/>
      </c>
      <c r="AF42" s="173" t="str">
        <f>IF(ISBLANK('P4.Robusto'!D42),"",'P4.Robusto'!D42)</f>
        <v/>
      </c>
      <c r="AG42" s="173" t="str">
        <f>IF(ISBLANK('P4.Robusto'!D80),"",'P4.Robusto'!D80)</f>
        <v/>
      </c>
      <c r="AH42" s="125"/>
      <c r="AI42" s="38"/>
      <c r="AJ42" s="38"/>
      <c r="AK42" s="38"/>
    </row>
    <row r="43" spans="1:37" ht="20.399999999999999">
      <c r="A43" s="38"/>
      <c r="B43" s="171" t="str">
        <f>IF( ISBLANK('03.Muestra'!$C32),"",'03.Muestra'!$C32)</f>
        <v/>
      </c>
      <c r="C43" s="172" t="str">
        <f>IF( ISBLANK('03.Muestra'!$E32),"",'03.Muestra'!$E32)</f>
        <v/>
      </c>
      <c r="D43" s="173" t="str">
        <f>IF(ISBLANK('P1.Perceptible'!D43),"",'P1.Perceptible'!D43)</f>
        <v/>
      </c>
      <c r="E43" s="173" t="str">
        <f>IF(ISBLANK('P1.Perceptible'!D81),"",'P1.Perceptible'!D81)</f>
        <v/>
      </c>
      <c r="F43" s="173" t="str">
        <f>IF(ISBLANK('P1.Perceptible'!D119),"",'P1.Perceptible'!D119)</f>
        <v/>
      </c>
      <c r="G43" s="173" t="str">
        <f>IF(ISBLANK('P1.Perceptible'!D157),"",'P1.Perceptible'!D157)</f>
        <v/>
      </c>
      <c r="H43" s="173" t="str">
        <f>IF(ISBLANK('P1.Perceptible'!D271),"",'P1.Perceptible'!D271)</f>
        <v/>
      </c>
      <c r="I43" s="173" t="str">
        <f>IF(ISBLANK('P1.Perceptible'!D309),"",'P1.Perceptible'!D309)</f>
        <v/>
      </c>
      <c r="J43" s="173" t="str">
        <f>IF(ISBLANK('P1.Perceptible'!D347),"",'P1.Perceptible'!D347)</f>
        <v/>
      </c>
      <c r="K43" s="173" t="str">
        <f>IF(ISBLANK('P1.Perceptible'!D461),"",'P1.Perceptible'!D461)</f>
        <v/>
      </c>
      <c r="L43" s="173" t="str">
        <f>IF(ISBLANK('P1.Perceptible'!D499),"",'P1.Perceptible'!D499)</f>
        <v/>
      </c>
      <c r="M43" s="173" t="str">
        <f>IF(ISBLANK('P2.Operable'!D43),"",'P2.Operable'!D43)</f>
        <v/>
      </c>
      <c r="N43" s="173" t="str">
        <f>IF(ISBLANK('P2.Operable'!D81),"",'P2.Operable'!D81)</f>
        <v/>
      </c>
      <c r="O43" s="173" t="str">
        <f>IF(ISBLANK('P2.Operable'!D119),"",'P2.Operable'!D119)</f>
        <v/>
      </c>
      <c r="P43" s="173" t="str">
        <f>IF(ISBLANK('P2.Operable'!D157),"",'P2.Operable'!D157)</f>
        <v/>
      </c>
      <c r="Q43" s="173" t="str">
        <f>IF(ISBLANK('P2.Operable'!D195),"",'P2.Operable'!D195)</f>
        <v/>
      </c>
      <c r="R43" s="173" t="str">
        <f>IF(ISBLANK('P2.Operable'!D233),"",'P2.Operable'!D233)</f>
        <v/>
      </c>
      <c r="S43" s="173" t="str">
        <f>IF(ISBLANK('P2.Operable'!D271),"",'P2.Operable'!D271)</f>
        <v/>
      </c>
      <c r="T43" s="173" t="str">
        <f>IF(ISBLANK('P2.Operable'!D309),"",'P2.Operable'!D309)</f>
        <v/>
      </c>
      <c r="U43" s="173" t="str">
        <f>IF(ISBLANK('P2.Operable'!D347),"",'P2.Operable'!D347)</f>
        <v/>
      </c>
      <c r="V43" s="173" t="str">
        <f>IF(ISBLANK('P2.Operable'!D385),"",'P2.Operable'!D385)</f>
        <v/>
      </c>
      <c r="W43" s="173" t="str">
        <f>IF(ISBLANK('P2.Operable'!D537),"",'P2.Operable'!D537)</f>
        <v/>
      </c>
      <c r="X43" s="173" t="str">
        <f>IF(ISBLANK('P2.Operable'!D575),"",'P2.Operable'!D575)</f>
        <v/>
      </c>
      <c r="Y43" s="173" t="str">
        <f>IF(ISBLANK('P2.Operable'!D613),"",'P2.Operable'!D613)</f>
        <v/>
      </c>
      <c r="Z43" s="173" t="str">
        <f>IF(ISBLANK('P2.Operable'!D651),"",'P2.Operable'!D651)</f>
        <v/>
      </c>
      <c r="AA43" s="173" t="str">
        <f>IF(ISBLANK('P3.Comprensible'!D43),"",'P3.Comprensible'!D43)</f>
        <v/>
      </c>
      <c r="AB43" s="173" t="str">
        <f>IF(ISBLANK('P3.Comprensible'!D119),"",'P3.Comprensible'!D119)</f>
        <v/>
      </c>
      <c r="AC43" s="173" t="str">
        <f>IF(ISBLANK('P3.Comprensible'!D157),"",'P3.Comprensible'!D157)</f>
        <v/>
      </c>
      <c r="AD43" s="173" t="str">
        <f>IF(ISBLANK('P3.Comprensible'!D271),"",'P3.Comprensible'!D271)</f>
        <v/>
      </c>
      <c r="AE43" s="173" t="str">
        <f>IF(ISBLANK('P3.Comprensible'!D309),"",'P3.Comprensible'!D309)</f>
        <v/>
      </c>
      <c r="AF43" s="173" t="str">
        <f>IF(ISBLANK('P4.Robusto'!D43),"",'P4.Robusto'!D43)</f>
        <v/>
      </c>
      <c r="AG43" s="173" t="str">
        <f>IF(ISBLANK('P4.Robusto'!D81),"",'P4.Robusto'!D81)</f>
        <v/>
      </c>
      <c r="AH43" s="125"/>
      <c r="AI43" s="38"/>
      <c r="AJ43" s="38"/>
      <c r="AK43" s="38"/>
    </row>
    <row r="44" spans="1:37" ht="20.399999999999999">
      <c r="A44" s="38"/>
      <c r="B44" s="171" t="str">
        <f>IF( ISBLANK('03.Muestra'!$C33),"",'03.Muestra'!$C33)</f>
        <v/>
      </c>
      <c r="C44" s="172" t="str">
        <f>IF( ISBLANK('03.Muestra'!$E33),"",'03.Muestra'!$E33)</f>
        <v/>
      </c>
      <c r="D44" s="173" t="str">
        <f>IF(ISBLANK('P1.Perceptible'!D44),"",'P1.Perceptible'!D44)</f>
        <v/>
      </c>
      <c r="E44" s="173" t="str">
        <f>IF(ISBLANK('P1.Perceptible'!D82),"",'P1.Perceptible'!D82)</f>
        <v/>
      </c>
      <c r="F44" s="173" t="str">
        <f>IF(ISBLANK('P1.Perceptible'!D120),"",'P1.Perceptible'!D120)</f>
        <v/>
      </c>
      <c r="G44" s="173" t="str">
        <f>IF(ISBLANK('P1.Perceptible'!D158),"",'P1.Perceptible'!D158)</f>
        <v/>
      </c>
      <c r="H44" s="173" t="str">
        <f>IF(ISBLANK('P1.Perceptible'!D272),"",'P1.Perceptible'!D272)</f>
        <v/>
      </c>
      <c r="I44" s="173" t="str">
        <f>IF(ISBLANK('P1.Perceptible'!D310),"",'P1.Perceptible'!D310)</f>
        <v/>
      </c>
      <c r="J44" s="173" t="str">
        <f>IF(ISBLANK('P1.Perceptible'!D348),"",'P1.Perceptible'!D348)</f>
        <v/>
      </c>
      <c r="K44" s="173" t="str">
        <f>IF(ISBLANK('P1.Perceptible'!D462),"",'P1.Perceptible'!D462)</f>
        <v/>
      </c>
      <c r="L44" s="173" t="str">
        <f>IF(ISBLANK('P1.Perceptible'!D500),"",'P1.Perceptible'!D500)</f>
        <v/>
      </c>
      <c r="M44" s="173" t="str">
        <f>IF(ISBLANK('P2.Operable'!D44),"",'P2.Operable'!D44)</f>
        <v/>
      </c>
      <c r="N44" s="173" t="str">
        <f>IF(ISBLANK('P2.Operable'!D82),"",'P2.Operable'!D82)</f>
        <v/>
      </c>
      <c r="O44" s="173" t="str">
        <f>IF(ISBLANK('P2.Operable'!D120),"",'P2.Operable'!D120)</f>
        <v/>
      </c>
      <c r="P44" s="173" t="str">
        <f>IF(ISBLANK('P2.Operable'!D158),"",'P2.Operable'!D158)</f>
        <v/>
      </c>
      <c r="Q44" s="173" t="str">
        <f>IF(ISBLANK('P2.Operable'!D196),"",'P2.Operable'!D196)</f>
        <v/>
      </c>
      <c r="R44" s="173" t="str">
        <f>IF(ISBLANK('P2.Operable'!D234),"",'P2.Operable'!D234)</f>
        <v/>
      </c>
      <c r="S44" s="173" t="str">
        <f>IF(ISBLANK('P2.Operable'!D272),"",'P2.Operable'!D272)</f>
        <v/>
      </c>
      <c r="T44" s="173" t="str">
        <f>IF(ISBLANK('P2.Operable'!D310),"",'P2.Operable'!D310)</f>
        <v/>
      </c>
      <c r="U44" s="173" t="str">
        <f>IF(ISBLANK('P2.Operable'!D348),"",'P2.Operable'!D348)</f>
        <v/>
      </c>
      <c r="V44" s="173" t="str">
        <f>IF(ISBLANK('P2.Operable'!D386),"",'P2.Operable'!D386)</f>
        <v/>
      </c>
      <c r="W44" s="173" t="str">
        <f>IF(ISBLANK('P2.Operable'!D538),"",'P2.Operable'!D538)</f>
        <v/>
      </c>
      <c r="X44" s="173" t="str">
        <f>IF(ISBLANK('P2.Operable'!D576),"",'P2.Operable'!D576)</f>
        <v/>
      </c>
      <c r="Y44" s="173" t="str">
        <f>IF(ISBLANK('P2.Operable'!D614),"",'P2.Operable'!D614)</f>
        <v/>
      </c>
      <c r="Z44" s="173" t="str">
        <f>IF(ISBLANK('P2.Operable'!D652),"",'P2.Operable'!D652)</f>
        <v/>
      </c>
      <c r="AA44" s="173" t="str">
        <f>IF(ISBLANK('P3.Comprensible'!D44),"",'P3.Comprensible'!D44)</f>
        <v/>
      </c>
      <c r="AB44" s="173" t="str">
        <f>IF(ISBLANK('P3.Comprensible'!D120),"",'P3.Comprensible'!D120)</f>
        <v/>
      </c>
      <c r="AC44" s="173" t="str">
        <f>IF(ISBLANK('P3.Comprensible'!D158),"",'P3.Comprensible'!D158)</f>
        <v/>
      </c>
      <c r="AD44" s="173" t="str">
        <f>IF(ISBLANK('P3.Comprensible'!D272),"",'P3.Comprensible'!D272)</f>
        <v/>
      </c>
      <c r="AE44" s="173" t="str">
        <f>IF(ISBLANK('P3.Comprensible'!D310),"",'P3.Comprensible'!D310)</f>
        <v/>
      </c>
      <c r="AF44" s="173" t="str">
        <f>IF(ISBLANK('P4.Robusto'!D44),"",'P4.Robusto'!D44)</f>
        <v/>
      </c>
      <c r="AG44" s="173" t="str">
        <f>IF(ISBLANK('P4.Robusto'!D82),"",'P4.Robusto'!D82)</f>
        <v/>
      </c>
      <c r="AH44" s="125"/>
      <c r="AI44" s="38"/>
      <c r="AJ44" s="38"/>
      <c r="AK44" s="38"/>
    </row>
    <row r="45" spans="1:37" ht="20.399999999999999">
      <c r="A45" s="38"/>
      <c r="B45" s="171" t="str">
        <f>IF( ISBLANK('03.Muestra'!$C34),"",'03.Muestra'!$C34)</f>
        <v/>
      </c>
      <c r="C45" s="172" t="str">
        <f>IF( ISBLANK('03.Muestra'!$E34),"",'03.Muestra'!$E34)</f>
        <v/>
      </c>
      <c r="D45" s="173" t="str">
        <f>IF(ISBLANK('P1.Perceptible'!D45),"",'P1.Perceptible'!D45)</f>
        <v/>
      </c>
      <c r="E45" s="173" t="str">
        <f>IF(ISBLANK('P1.Perceptible'!D83),"",'P1.Perceptible'!D83)</f>
        <v/>
      </c>
      <c r="F45" s="173" t="str">
        <f>IF(ISBLANK('P1.Perceptible'!D121),"",'P1.Perceptible'!D121)</f>
        <v/>
      </c>
      <c r="G45" s="173" t="str">
        <f>IF(ISBLANK('P1.Perceptible'!D159),"",'P1.Perceptible'!D159)</f>
        <v/>
      </c>
      <c r="H45" s="173" t="str">
        <f>IF(ISBLANK('P1.Perceptible'!D273),"",'P1.Perceptible'!D273)</f>
        <v/>
      </c>
      <c r="I45" s="173" t="str">
        <f>IF(ISBLANK('P1.Perceptible'!D311),"",'P1.Perceptible'!D311)</f>
        <v/>
      </c>
      <c r="J45" s="173" t="str">
        <f>IF(ISBLANK('P1.Perceptible'!D349),"",'P1.Perceptible'!D349)</f>
        <v/>
      </c>
      <c r="K45" s="173" t="str">
        <f>IF(ISBLANK('P1.Perceptible'!D463),"",'P1.Perceptible'!D463)</f>
        <v/>
      </c>
      <c r="L45" s="173" t="str">
        <f>IF(ISBLANK('P1.Perceptible'!D501),"",'P1.Perceptible'!D501)</f>
        <v/>
      </c>
      <c r="M45" s="173" t="str">
        <f>IF(ISBLANK('P2.Operable'!D45),"",'P2.Operable'!D45)</f>
        <v/>
      </c>
      <c r="N45" s="173" t="str">
        <f>IF(ISBLANK('P2.Operable'!D83),"",'P2.Operable'!D83)</f>
        <v/>
      </c>
      <c r="O45" s="173" t="str">
        <f>IF(ISBLANK('P2.Operable'!D121),"",'P2.Operable'!D121)</f>
        <v/>
      </c>
      <c r="P45" s="173" t="str">
        <f>IF(ISBLANK('P2.Operable'!D159),"",'P2.Operable'!D159)</f>
        <v/>
      </c>
      <c r="Q45" s="173" t="str">
        <f>IF(ISBLANK('P2.Operable'!D197),"",'P2.Operable'!D197)</f>
        <v/>
      </c>
      <c r="R45" s="173" t="str">
        <f>IF(ISBLANK('P2.Operable'!D235),"",'P2.Operable'!D235)</f>
        <v/>
      </c>
      <c r="S45" s="173" t="str">
        <f>IF(ISBLANK('P2.Operable'!D273),"",'P2.Operable'!D273)</f>
        <v/>
      </c>
      <c r="T45" s="173" t="str">
        <f>IF(ISBLANK('P2.Operable'!D311),"",'P2.Operable'!D311)</f>
        <v/>
      </c>
      <c r="U45" s="173" t="str">
        <f>IF(ISBLANK('P2.Operable'!D349),"",'P2.Operable'!D349)</f>
        <v/>
      </c>
      <c r="V45" s="173" t="str">
        <f>IF(ISBLANK('P2.Operable'!D387),"",'P2.Operable'!D387)</f>
        <v/>
      </c>
      <c r="W45" s="173" t="str">
        <f>IF(ISBLANK('P2.Operable'!D539),"",'P2.Operable'!D539)</f>
        <v/>
      </c>
      <c r="X45" s="173" t="str">
        <f>IF(ISBLANK('P2.Operable'!D577),"",'P2.Operable'!D577)</f>
        <v/>
      </c>
      <c r="Y45" s="173" t="str">
        <f>IF(ISBLANK('P2.Operable'!D615),"",'P2.Operable'!D615)</f>
        <v/>
      </c>
      <c r="Z45" s="173" t="str">
        <f>IF(ISBLANK('P2.Operable'!D653),"",'P2.Operable'!D653)</f>
        <v/>
      </c>
      <c r="AA45" s="173" t="str">
        <f>IF(ISBLANK('P3.Comprensible'!D45),"",'P3.Comprensible'!D45)</f>
        <v/>
      </c>
      <c r="AB45" s="173" t="str">
        <f>IF(ISBLANK('P3.Comprensible'!D121),"",'P3.Comprensible'!D121)</f>
        <v/>
      </c>
      <c r="AC45" s="173" t="str">
        <f>IF(ISBLANK('P3.Comprensible'!D159),"",'P3.Comprensible'!D159)</f>
        <v/>
      </c>
      <c r="AD45" s="173" t="str">
        <f>IF(ISBLANK('P3.Comprensible'!D273),"",'P3.Comprensible'!D273)</f>
        <v/>
      </c>
      <c r="AE45" s="173" t="str">
        <f>IF(ISBLANK('P3.Comprensible'!D311),"",'P3.Comprensible'!D311)</f>
        <v/>
      </c>
      <c r="AF45" s="173" t="str">
        <f>IF(ISBLANK('P4.Robusto'!D45),"",'P4.Robusto'!D45)</f>
        <v/>
      </c>
      <c r="AG45" s="173" t="str">
        <f>IF(ISBLANK('P4.Robusto'!D83),"",'P4.Robusto'!D83)</f>
        <v/>
      </c>
      <c r="AH45" s="125"/>
      <c r="AI45" s="38"/>
      <c r="AJ45" s="38"/>
      <c r="AK45" s="38"/>
    </row>
    <row r="46" spans="1:37" ht="20.399999999999999">
      <c r="A46" s="38"/>
      <c r="B46" s="171" t="str">
        <f>IF( ISBLANK('03.Muestra'!$C35),"",'03.Muestra'!$C35)</f>
        <v/>
      </c>
      <c r="C46" s="172" t="str">
        <f>IF( ISBLANK('03.Muestra'!$E35),"",'03.Muestra'!$E35)</f>
        <v/>
      </c>
      <c r="D46" s="173" t="str">
        <f>IF(ISBLANK('P1.Perceptible'!D46),"",'P1.Perceptible'!D46)</f>
        <v/>
      </c>
      <c r="E46" s="173" t="str">
        <f>IF(ISBLANK('P1.Perceptible'!D84),"",'P1.Perceptible'!D84)</f>
        <v/>
      </c>
      <c r="F46" s="173" t="str">
        <f>IF(ISBLANK('P1.Perceptible'!D122),"",'P1.Perceptible'!D122)</f>
        <v/>
      </c>
      <c r="G46" s="173" t="str">
        <f>IF(ISBLANK('P1.Perceptible'!D160),"",'P1.Perceptible'!D160)</f>
        <v/>
      </c>
      <c r="H46" s="173" t="str">
        <f>IF(ISBLANK('P1.Perceptible'!D274),"",'P1.Perceptible'!D274)</f>
        <v/>
      </c>
      <c r="I46" s="173" t="str">
        <f>IF(ISBLANK('P1.Perceptible'!D312),"",'P1.Perceptible'!D312)</f>
        <v/>
      </c>
      <c r="J46" s="173" t="str">
        <f>IF(ISBLANK('P1.Perceptible'!D350),"",'P1.Perceptible'!D350)</f>
        <v/>
      </c>
      <c r="K46" s="173" t="str">
        <f>IF(ISBLANK('P1.Perceptible'!D464),"",'P1.Perceptible'!D464)</f>
        <v/>
      </c>
      <c r="L46" s="173" t="str">
        <f>IF(ISBLANK('P1.Perceptible'!D502),"",'P1.Perceptible'!D502)</f>
        <v/>
      </c>
      <c r="M46" s="173" t="str">
        <f>IF(ISBLANK('P2.Operable'!D46),"",'P2.Operable'!D46)</f>
        <v/>
      </c>
      <c r="N46" s="173" t="str">
        <f>IF(ISBLANK('P2.Operable'!D84),"",'P2.Operable'!D84)</f>
        <v/>
      </c>
      <c r="O46" s="173" t="str">
        <f>IF(ISBLANK('P2.Operable'!D122),"",'P2.Operable'!D122)</f>
        <v/>
      </c>
      <c r="P46" s="173" t="str">
        <f>IF(ISBLANK('P2.Operable'!D160),"",'P2.Operable'!D160)</f>
        <v/>
      </c>
      <c r="Q46" s="173" t="str">
        <f>IF(ISBLANK('P2.Operable'!D198),"",'P2.Operable'!D198)</f>
        <v/>
      </c>
      <c r="R46" s="173" t="str">
        <f>IF(ISBLANK('P2.Operable'!D236),"",'P2.Operable'!D236)</f>
        <v/>
      </c>
      <c r="S46" s="173" t="str">
        <f>IF(ISBLANK('P2.Operable'!D274),"",'P2.Operable'!D274)</f>
        <v/>
      </c>
      <c r="T46" s="173" t="str">
        <f>IF(ISBLANK('P2.Operable'!D312),"",'P2.Operable'!D312)</f>
        <v/>
      </c>
      <c r="U46" s="173" t="str">
        <f>IF(ISBLANK('P2.Operable'!D350),"",'P2.Operable'!D350)</f>
        <v/>
      </c>
      <c r="V46" s="173" t="str">
        <f>IF(ISBLANK('P2.Operable'!D388),"",'P2.Operable'!D388)</f>
        <v/>
      </c>
      <c r="W46" s="173" t="str">
        <f>IF(ISBLANK('P2.Operable'!D540),"",'P2.Operable'!D540)</f>
        <v/>
      </c>
      <c r="X46" s="173" t="str">
        <f>IF(ISBLANK('P2.Operable'!D578),"",'P2.Operable'!D578)</f>
        <v/>
      </c>
      <c r="Y46" s="173" t="str">
        <f>IF(ISBLANK('P2.Operable'!D616),"",'P2.Operable'!D616)</f>
        <v/>
      </c>
      <c r="Z46" s="173" t="str">
        <f>IF(ISBLANK('P2.Operable'!D654),"",'P2.Operable'!D654)</f>
        <v/>
      </c>
      <c r="AA46" s="173" t="str">
        <f>IF(ISBLANK('P3.Comprensible'!D46),"",'P3.Comprensible'!D46)</f>
        <v/>
      </c>
      <c r="AB46" s="173" t="str">
        <f>IF(ISBLANK('P3.Comprensible'!D122),"",'P3.Comprensible'!D122)</f>
        <v/>
      </c>
      <c r="AC46" s="173" t="str">
        <f>IF(ISBLANK('P3.Comprensible'!D160),"",'P3.Comprensible'!D160)</f>
        <v/>
      </c>
      <c r="AD46" s="173" t="str">
        <f>IF(ISBLANK('P3.Comprensible'!D274),"",'P3.Comprensible'!D274)</f>
        <v/>
      </c>
      <c r="AE46" s="173" t="str">
        <f>IF(ISBLANK('P3.Comprensible'!D312),"",'P3.Comprensible'!D312)</f>
        <v/>
      </c>
      <c r="AF46" s="173" t="str">
        <f>IF(ISBLANK('P4.Robusto'!D46),"",'P4.Robusto'!D46)</f>
        <v/>
      </c>
      <c r="AG46" s="173" t="str">
        <f>IF(ISBLANK('P4.Robusto'!D84),"",'P4.Robusto'!D84)</f>
        <v/>
      </c>
      <c r="AH46" s="125"/>
      <c r="AI46" s="38"/>
      <c r="AJ46" s="38"/>
      <c r="AK46" s="38"/>
    </row>
    <row r="47" spans="1:37" ht="20.399999999999999">
      <c r="A47" s="38"/>
      <c r="B47" s="171" t="str">
        <f>IF( ISBLANK('03.Muestra'!$C36),"",'03.Muestra'!$C36)</f>
        <v/>
      </c>
      <c r="C47" s="172" t="str">
        <f>IF( ISBLANK('03.Muestra'!$E36),"",'03.Muestra'!$E36)</f>
        <v/>
      </c>
      <c r="D47" s="173" t="str">
        <f>IF(ISBLANK('P1.Perceptible'!D47),"",'P1.Perceptible'!D47)</f>
        <v/>
      </c>
      <c r="E47" s="173" t="str">
        <f>IF(ISBLANK('P1.Perceptible'!D85),"",'P1.Perceptible'!D85)</f>
        <v/>
      </c>
      <c r="F47" s="173" t="str">
        <f>IF(ISBLANK('P1.Perceptible'!D123),"",'P1.Perceptible'!D123)</f>
        <v/>
      </c>
      <c r="G47" s="173" t="str">
        <f>IF(ISBLANK('P1.Perceptible'!D161),"",'P1.Perceptible'!D161)</f>
        <v/>
      </c>
      <c r="H47" s="173" t="str">
        <f>IF(ISBLANK('P1.Perceptible'!D275),"",'P1.Perceptible'!D275)</f>
        <v/>
      </c>
      <c r="I47" s="173" t="str">
        <f>IF(ISBLANK('P1.Perceptible'!D313),"",'P1.Perceptible'!D313)</f>
        <v/>
      </c>
      <c r="J47" s="173" t="str">
        <f>IF(ISBLANK('P1.Perceptible'!D351),"",'P1.Perceptible'!D351)</f>
        <v/>
      </c>
      <c r="K47" s="173" t="str">
        <f>IF(ISBLANK('P1.Perceptible'!D465),"",'P1.Perceptible'!D465)</f>
        <v/>
      </c>
      <c r="L47" s="173" t="str">
        <f>IF(ISBLANK('P1.Perceptible'!D503),"",'P1.Perceptible'!D503)</f>
        <v/>
      </c>
      <c r="M47" s="173" t="str">
        <f>IF(ISBLANK('P2.Operable'!D47),"",'P2.Operable'!D47)</f>
        <v/>
      </c>
      <c r="N47" s="173" t="str">
        <f>IF(ISBLANK('P2.Operable'!D85),"",'P2.Operable'!D85)</f>
        <v/>
      </c>
      <c r="O47" s="173" t="str">
        <f>IF(ISBLANK('P2.Operable'!D123),"",'P2.Operable'!D123)</f>
        <v/>
      </c>
      <c r="P47" s="173" t="str">
        <f>IF(ISBLANK('P2.Operable'!D161),"",'P2.Operable'!D161)</f>
        <v/>
      </c>
      <c r="Q47" s="173" t="str">
        <f>IF(ISBLANK('P2.Operable'!D199),"",'P2.Operable'!D199)</f>
        <v/>
      </c>
      <c r="R47" s="173" t="str">
        <f>IF(ISBLANK('P2.Operable'!D237),"",'P2.Operable'!D237)</f>
        <v/>
      </c>
      <c r="S47" s="173" t="str">
        <f>IF(ISBLANK('P2.Operable'!D275),"",'P2.Operable'!D275)</f>
        <v/>
      </c>
      <c r="T47" s="173" t="str">
        <f>IF(ISBLANK('P2.Operable'!D313),"",'P2.Operable'!D313)</f>
        <v/>
      </c>
      <c r="U47" s="173" t="str">
        <f>IF(ISBLANK('P2.Operable'!D351),"",'P2.Operable'!D351)</f>
        <v/>
      </c>
      <c r="V47" s="173" t="str">
        <f>IF(ISBLANK('P2.Operable'!D389),"",'P2.Operable'!D389)</f>
        <v/>
      </c>
      <c r="W47" s="173" t="str">
        <f>IF(ISBLANK('P2.Operable'!D541),"",'P2.Operable'!D541)</f>
        <v/>
      </c>
      <c r="X47" s="173" t="str">
        <f>IF(ISBLANK('P2.Operable'!D579),"",'P2.Operable'!D579)</f>
        <v/>
      </c>
      <c r="Y47" s="173" t="str">
        <f>IF(ISBLANK('P2.Operable'!D617),"",'P2.Operable'!D617)</f>
        <v/>
      </c>
      <c r="Z47" s="173" t="str">
        <f>IF(ISBLANK('P2.Operable'!D655),"",'P2.Operable'!D655)</f>
        <v/>
      </c>
      <c r="AA47" s="173" t="str">
        <f>IF(ISBLANK('P3.Comprensible'!D47),"",'P3.Comprensible'!D47)</f>
        <v/>
      </c>
      <c r="AB47" s="173" t="str">
        <f>IF(ISBLANK('P3.Comprensible'!D123),"",'P3.Comprensible'!D123)</f>
        <v/>
      </c>
      <c r="AC47" s="173" t="str">
        <f>IF(ISBLANK('P3.Comprensible'!D161),"",'P3.Comprensible'!D161)</f>
        <v/>
      </c>
      <c r="AD47" s="173" t="str">
        <f>IF(ISBLANK('P3.Comprensible'!D275),"",'P3.Comprensible'!D275)</f>
        <v/>
      </c>
      <c r="AE47" s="173" t="str">
        <f>IF(ISBLANK('P3.Comprensible'!D313),"",'P3.Comprensible'!D313)</f>
        <v/>
      </c>
      <c r="AF47" s="173" t="str">
        <f>IF(ISBLANK('P4.Robusto'!D47),"",'P4.Robusto'!D47)</f>
        <v/>
      </c>
      <c r="AG47" s="173" t="str">
        <f>IF(ISBLANK('P4.Robusto'!D85),"",'P4.Robusto'!D85)</f>
        <v/>
      </c>
      <c r="AH47" s="125"/>
      <c r="AI47" s="38"/>
      <c r="AJ47" s="38"/>
      <c r="AK47" s="38"/>
    </row>
    <row r="48" spans="1:37" ht="20.399999999999999">
      <c r="A48" s="38"/>
      <c r="B48" s="171" t="str">
        <f>IF( ISBLANK('03.Muestra'!$C37),"",'03.Muestra'!$C37)</f>
        <v/>
      </c>
      <c r="C48" s="172" t="str">
        <f>IF( ISBLANK('03.Muestra'!$E37),"",'03.Muestra'!$E37)</f>
        <v/>
      </c>
      <c r="D48" s="173" t="str">
        <f>IF(ISBLANK('P1.Perceptible'!D48),"",'P1.Perceptible'!D48)</f>
        <v/>
      </c>
      <c r="E48" s="173" t="str">
        <f>IF(ISBLANK('P1.Perceptible'!D86),"",'P1.Perceptible'!D86)</f>
        <v/>
      </c>
      <c r="F48" s="173" t="str">
        <f>IF(ISBLANK('P1.Perceptible'!D124),"",'P1.Perceptible'!D124)</f>
        <v/>
      </c>
      <c r="G48" s="173" t="str">
        <f>IF(ISBLANK('P1.Perceptible'!D162),"",'P1.Perceptible'!D162)</f>
        <v/>
      </c>
      <c r="H48" s="173" t="str">
        <f>IF(ISBLANK('P1.Perceptible'!D276),"",'P1.Perceptible'!D276)</f>
        <v/>
      </c>
      <c r="I48" s="173" t="str">
        <f>IF(ISBLANK('P1.Perceptible'!D314),"",'P1.Perceptible'!D314)</f>
        <v/>
      </c>
      <c r="J48" s="173" t="str">
        <f>IF(ISBLANK('P1.Perceptible'!D352),"",'P1.Perceptible'!D352)</f>
        <v/>
      </c>
      <c r="K48" s="173" t="str">
        <f>IF(ISBLANK('P1.Perceptible'!D466),"",'P1.Perceptible'!D466)</f>
        <v/>
      </c>
      <c r="L48" s="173" t="str">
        <f>IF(ISBLANK('P1.Perceptible'!D504),"",'P1.Perceptible'!D504)</f>
        <v/>
      </c>
      <c r="M48" s="173" t="str">
        <f>IF(ISBLANK('P2.Operable'!D48),"",'P2.Operable'!D48)</f>
        <v/>
      </c>
      <c r="N48" s="173" t="str">
        <f>IF(ISBLANK('P2.Operable'!D86),"",'P2.Operable'!D86)</f>
        <v/>
      </c>
      <c r="O48" s="173" t="str">
        <f>IF(ISBLANK('P2.Operable'!D124),"",'P2.Operable'!D124)</f>
        <v/>
      </c>
      <c r="P48" s="173" t="str">
        <f>IF(ISBLANK('P2.Operable'!D162),"",'P2.Operable'!D162)</f>
        <v/>
      </c>
      <c r="Q48" s="173" t="str">
        <f>IF(ISBLANK('P2.Operable'!D200),"",'P2.Operable'!D200)</f>
        <v/>
      </c>
      <c r="R48" s="173" t="str">
        <f>IF(ISBLANK('P2.Operable'!D238),"",'P2.Operable'!D238)</f>
        <v/>
      </c>
      <c r="S48" s="173" t="str">
        <f>IF(ISBLANK('P2.Operable'!D276),"",'P2.Operable'!D276)</f>
        <v/>
      </c>
      <c r="T48" s="173" t="str">
        <f>IF(ISBLANK('P2.Operable'!D314),"",'P2.Operable'!D314)</f>
        <v/>
      </c>
      <c r="U48" s="173" t="str">
        <f>IF(ISBLANK('P2.Operable'!D352),"",'P2.Operable'!D352)</f>
        <v/>
      </c>
      <c r="V48" s="173" t="str">
        <f>IF(ISBLANK('P2.Operable'!D390),"",'P2.Operable'!D390)</f>
        <v/>
      </c>
      <c r="W48" s="173" t="str">
        <f>IF(ISBLANK('P2.Operable'!D542),"",'P2.Operable'!D542)</f>
        <v/>
      </c>
      <c r="X48" s="173" t="str">
        <f>IF(ISBLANK('P2.Operable'!D580),"",'P2.Operable'!D580)</f>
        <v/>
      </c>
      <c r="Y48" s="173" t="str">
        <f>IF(ISBLANK('P2.Operable'!D618),"",'P2.Operable'!D618)</f>
        <v/>
      </c>
      <c r="Z48" s="173" t="str">
        <f>IF(ISBLANK('P2.Operable'!D656),"",'P2.Operable'!D656)</f>
        <v/>
      </c>
      <c r="AA48" s="173" t="str">
        <f>IF(ISBLANK('P3.Comprensible'!D48),"",'P3.Comprensible'!D48)</f>
        <v/>
      </c>
      <c r="AB48" s="173" t="str">
        <f>IF(ISBLANK('P3.Comprensible'!D124),"",'P3.Comprensible'!D124)</f>
        <v/>
      </c>
      <c r="AC48" s="173" t="str">
        <f>IF(ISBLANK('P3.Comprensible'!D162),"",'P3.Comprensible'!D162)</f>
        <v/>
      </c>
      <c r="AD48" s="173" t="str">
        <f>IF(ISBLANK('P3.Comprensible'!D276),"",'P3.Comprensible'!D276)</f>
        <v/>
      </c>
      <c r="AE48" s="173" t="str">
        <f>IF(ISBLANK('P3.Comprensible'!D314),"",'P3.Comprensible'!D314)</f>
        <v/>
      </c>
      <c r="AF48" s="173" t="str">
        <f>IF(ISBLANK('P4.Robusto'!D48),"",'P4.Robusto'!D48)</f>
        <v/>
      </c>
      <c r="AG48" s="173" t="str">
        <f>IF(ISBLANK('P4.Robusto'!D86),"",'P4.Robusto'!D86)</f>
        <v/>
      </c>
      <c r="AH48" s="125"/>
      <c r="AI48" s="38"/>
      <c r="AJ48" s="38"/>
      <c r="AK48" s="38"/>
    </row>
    <row r="49" spans="1:37" ht="20.399999999999999">
      <c r="A49" s="38"/>
      <c r="B49" s="171" t="str">
        <f>IF( ISBLANK('03.Muestra'!$C38),"",'03.Muestra'!$C38)</f>
        <v/>
      </c>
      <c r="C49" s="172" t="str">
        <f>IF( ISBLANK('03.Muestra'!$E38),"",'03.Muestra'!$E38)</f>
        <v/>
      </c>
      <c r="D49" s="173" t="str">
        <f>IF(ISBLANK('P1.Perceptible'!D49),"",'P1.Perceptible'!D49)</f>
        <v/>
      </c>
      <c r="E49" s="173" t="str">
        <f>IF(ISBLANK('P1.Perceptible'!D87),"",'P1.Perceptible'!D87)</f>
        <v/>
      </c>
      <c r="F49" s="173" t="str">
        <f>IF(ISBLANK('P1.Perceptible'!D125),"",'P1.Perceptible'!D125)</f>
        <v/>
      </c>
      <c r="G49" s="173" t="str">
        <f>IF(ISBLANK('P1.Perceptible'!D163),"",'P1.Perceptible'!D163)</f>
        <v/>
      </c>
      <c r="H49" s="173" t="str">
        <f>IF(ISBLANK('P1.Perceptible'!D277),"",'P1.Perceptible'!D277)</f>
        <v/>
      </c>
      <c r="I49" s="173" t="str">
        <f>IF(ISBLANK('P1.Perceptible'!D315),"",'P1.Perceptible'!D315)</f>
        <v/>
      </c>
      <c r="J49" s="173" t="str">
        <f>IF(ISBLANK('P1.Perceptible'!D353),"",'P1.Perceptible'!D353)</f>
        <v/>
      </c>
      <c r="K49" s="173" t="str">
        <f>IF(ISBLANK('P1.Perceptible'!D467),"",'P1.Perceptible'!D467)</f>
        <v/>
      </c>
      <c r="L49" s="173" t="str">
        <f>IF(ISBLANK('P1.Perceptible'!D505),"",'P1.Perceptible'!D505)</f>
        <v/>
      </c>
      <c r="M49" s="173" t="str">
        <f>IF(ISBLANK('P2.Operable'!D49),"",'P2.Operable'!D49)</f>
        <v/>
      </c>
      <c r="N49" s="173" t="str">
        <f>IF(ISBLANK('P2.Operable'!D87),"",'P2.Operable'!D87)</f>
        <v/>
      </c>
      <c r="O49" s="173" t="str">
        <f>IF(ISBLANK('P2.Operable'!D125),"",'P2.Operable'!D125)</f>
        <v/>
      </c>
      <c r="P49" s="173" t="str">
        <f>IF(ISBLANK('P2.Operable'!D163),"",'P2.Operable'!D163)</f>
        <v/>
      </c>
      <c r="Q49" s="173" t="str">
        <f>IF(ISBLANK('P2.Operable'!D201),"",'P2.Operable'!D201)</f>
        <v/>
      </c>
      <c r="R49" s="173" t="str">
        <f>IF(ISBLANK('P2.Operable'!D239),"",'P2.Operable'!D239)</f>
        <v/>
      </c>
      <c r="S49" s="173" t="str">
        <f>IF(ISBLANK('P2.Operable'!D277),"",'P2.Operable'!D277)</f>
        <v/>
      </c>
      <c r="T49" s="173" t="str">
        <f>IF(ISBLANK('P2.Operable'!D315),"",'P2.Operable'!D315)</f>
        <v/>
      </c>
      <c r="U49" s="173" t="str">
        <f>IF(ISBLANK('P2.Operable'!D353),"",'P2.Operable'!D353)</f>
        <v/>
      </c>
      <c r="V49" s="173" t="str">
        <f>IF(ISBLANK('P2.Operable'!D391),"",'P2.Operable'!D391)</f>
        <v/>
      </c>
      <c r="W49" s="173" t="str">
        <f>IF(ISBLANK('P2.Operable'!D543),"",'P2.Operable'!D543)</f>
        <v/>
      </c>
      <c r="X49" s="173" t="str">
        <f>IF(ISBLANK('P2.Operable'!D581),"",'P2.Operable'!D581)</f>
        <v/>
      </c>
      <c r="Y49" s="173" t="str">
        <f>IF(ISBLANK('P2.Operable'!D619),"",'P2.Operable'!D619)</f>
        <v/>
      </c>
      <c r="Z49" s="173" t="str">
        <f>IF(ISBLANK('P2.Operable'!D657),"",'P2.Operable'!D657)</f>
        <v/>
      </c>
      <c r="AA49" s="173" t="str">
        <f>IF(ISBLANK('P3.Comprensible'!D49),"",'P3.Comprensible'!D49)</f>
        <v/>
      </c>
      <c r="AB49" s="173" t="str">
        <f>IF(ISBLANK('P3.Comprensible'!D125),"",'P3.Comprensible'!D125)</f>
        <v/>
      </c>
      <c r="AC49" s="173" t="str">
        <f>IF(ISBLANK('P3.Comprensible'!D163),"",'P3.Comprensible'!D163)</f>
        <v/>
      </c>
      <c r="AD49" s="173" t="str">
        <f>IF(ISBLANK('P3.Comprensible'!D277),"",'P3.Comprensible'!D277)</f>
        <v/>
      </c>
      <c r="AE49" s="173" t="str">
        <f>IF(ISBLANK('P3.Comprensible'!D315),"",'P3.Comprensible'!D315)</f>
        <v/>
      </c>
      <c r="AF49" s="173" t="str">
        <f>IF(ISBLANK('P4.Robusto'!D49),"",'P4.Robusto'!D49)</f>
        <v/>
      </c>
      <c r="AG49" s="173" t="str">
        <f>IF(ISBLANK('P4.Robusto'!D87),"",'P4.Robusto'!D87)</f>
        <v/>
      </c>
      <c r="AH49" s="125"/>
      <c r="AI49" s="38"/>
      <c r="AJ49" s="38"/>
      <c r="AK49" s="38"/>
    </row>
    <row r="50" spans="1:37" ht="20.399999999999999">
      <c r="A50" s="38"/>
      <c r="B50" s="171" t="str">
        <f>IF( ISBLANK('03.Muestra'!$C39),"",'03.Muestra'!$C39)</f>
        <v/>
      </c>
      <c r="C50" s="172" t="str">
        <f>IF( ISBLANK('03.Muestra'!$E39),"",'03.Muestra'!$E39)</f>
        <v/>
      </c>
      <c r="D50" s="173" t="str">
        <f>IF(ISBLANK('P1.Perceptible'!D50),"",'P1.Perceptible'!D50)</f>
        <v/>
      </c>
      <c r="E50" s="173" t="str">
        <f>IF(ISBLANK('P1.Perceptible'!D88),"",'P1.Perceptible'!D88)</f>
        <v/>
      </c>
      <c r="F50" s="173" t="str">
        <f>IF(ISBLANK('P1.Perceptible'!D126),"",'P1.Perceptible'!D126)</f>
        <v/>
      </c>
      <c r="G50" s="173" t="str">
        <f>IF(ISBLANK('P1.Perceptible'!D164),"",'P1.Perceptible'!D164)</f>
        <v/>
      </c>
      <c r="H50" s="173" t="str">
        <f>IF(ISBLANK('P1.Perceptible'!D278),"",'P1.Perceptible'!D278)</f>
        <v/>
      </c>
      <c r="I50" s="173" t="str">
        <f>IF(ISBLANK('P1.Perceptible'!D316),"",'P1.Perceptible'!D316)</f>
        <v/>
      </c>
      <c r="J50" s="173" t="str">
        <f>IF(ISBLANK('P1.Perceptible'!D354),"",'P1.Perceptible'!D354)</f>
        <v/>
      </c>
      <c r="K50" s="173" t="str">
        <f>IF(ISBLANK('P1.Perceptible'!D468),"",'P1.Perceptible'!D468)</f>
        <v/>
      </c>
      <c r="L50" s="173" t="str">
        <f>IF(ISBLANK('P1.Perceptible'!D506),"",'P1.Perceptible'!D506)</f>
        <v/>
      </c>
      <c r="M50" s="173" t="str">
        <f>IF(ISBLANK('P2.Operable'!D50),"",'P2.Operable'!D50)</f>
        <v/>
      </c>
      <c r="N50" s="173" t="str">
        <f>IF(ISBLANK('P2.Operable'!D88),"",'P2.Operable'!D88)</f>
        <v/>
      </c>
      <c r="O50" s="173" t="str">
        <f>IF(ISBLANK('P2.Operable'!D126),"",'P2.Operable'!D126)</f>
        <v/>
      </c>
      <c r="P50" s="173" t="str">
        <f>IF(ISBLANK('P2.Operable'!D164),"",'P2.Operable'!D164)</f>
        <v/>
      </c>
      <c r="Q50" s="173" t="str">
        <f>IF(ISBLANK('P2.Operable'!D202),"",'P2.Operable'!D202)</f>
        <v/>
      </c>
      <c r="R50" s="173" t="str">
        <f>IF(ISBLANK('P2.Operable'!D240),"",'P2.Operable'!D240)</f>
        <v/>
      </c>
      <c r="S50" s="173" t="str">
        <f>IF(ISBLANK('P2.Operable'!D278),"",'P2.Operable'!D278)</f>
        <v/>
      </c>
      <c r="T50" s="173" t="str">
        <f>IF(ISBLANK('P2.Operable'!D316),"",'P2.Operable'!D316)</f>
        <v/>
      </c>
      <c r="U50" s="173" t="str">
        <f>IF(ISBLANK('P2.Operable'!D354),"",'P2.Operable'!D354)</f>
        <v/>
      </c>
      <c r="V50" s="173" t="str">
        <f>IF(ISBLANK('P2.Operable'!D392),"",'P2.Operable'!D392)</f>
        <v/>
      </c>
      <c r="W50" s="173" t="str">
        <f>IF(ISBLANK('P2.Operable'!D544),"",'P2.Operable'!D544)</f>
        <v/>
      </c>
      <c r="X50" s="173" t="str">
        <f>IF(ISBLANK('P2.Operable'!D582),"",'P2.Operable'!D582)</f>
        <v/>
      </c>
      <c r="Y50" s="173" t="str">
        <f>IF(ISBLANK('P2.Operable'!D620),"",'P2.Operable'!D620)</f>
        <v/>
      </c>
      <c r="Z50" s="173" t="str">
        <f>IF(ISBLANK('P2.Operable'!D658),"",'P2.Operable'!D658)</f>
        <v/>
      </c>
      <c r="AA50" s="173" t="str">
        <f>IF(ISBLANK('P3.Comprensible'!D50),"",'P3.Comprensible'!D50)</f>
        <v/>
      </c>
      <c r="AB50" s="173" t="str">
        <f>IF(ISBLANK('P3.Comprensible'!D126),"",'P3.Comprensible'!D126)</f>
        <v/>
      </c>
      <c r="AC50" s="173" t="str">
        <f>IF(ISBLANK('P3.Comprensible'!D164),"",'P3.Comprensible'!D164)</f>
        <v/>
      </c>
      <c r="AD50" s="173" t="str">
        <f>IF(ISBLANK('P3.Comprensible'!D278),"",'P3.Comprensible'!D278)</f>
        <v/>
      </c>
      <c r="AE50" s="173" t="str">
        <f>IF(ISBLANK('P3.Comprensible'!D316),"",'P3.Comprensible'!D316)</f>
        <v/>
      </c>
      <c r="AF50" s="173" t="str">
        <f>IF(ISBLANK('P4.Robusto'!D50),"",'P4.Robusto'!D50)</f>
        <v/>
      </c>
      <c r="AG50" s="173" t="str">
        <f>IF(ISBLANK('P4.Robusto'!D88),"",'P4.Robusto'!D88)</f>
        <v/>
      </c>
      <c r="AH50" s="125"/>
      <c r="AI50" s="38"/>
      <c r="AJ50" s="38"/>
      <c r="AK50" s="38"/>
    </row>
    <row r="51" spans="1:37" ht="20.399999999999999">
      <c r="A51" s="38"/>
      <c r="B51" s="171" t="str">
        <f>IF( ISBLANK('03.Muestra'!$C40),"",'03.Muestra'!$C40)</f>
        <v/>
      </c>
      <c r="C51" s="172" t="str">
        <f>IF( ISBLANK('03.Muestra'!$E40),"",'03.Muestra'!$E40)</f>
        <v/>
      </c>
      <c r="D51" s="173" t="str">
        <f>IF(ISBLANK('P1.Perceptible'!D51),"",'P1.Perceptible'!D51)</f>
        <v/>
      </c>
      <c r="E51" s="173" t="str">
        <f>IF(ISBLANK('P1.Perceptible'!D89),"",'P1.Perceptible'!D89)</f>
        <v/>
      </c>
      <c r="F51" s="173" t="str">
        <f>IF(ISBLANK('P1.Perceptible'!D127),"",'P1.Perceptible'!D127)</f>
        <v/>
      </c>
      <c r="G51" s="173" t="str">
        <f>IF(ISBLANK('P1.Perceptible'!D165),"",'P1.Perceptible'!D165)</f>
        <v/>
      </c>
      <c r="H51" s="173" t="str">
        <f>IF(ISBLANK('P1.Perceptible'!D279),"",'P1.Perceptible'!D279)</f>
        <v/>
      </c>
      <c r="I51" s="173" t="str">
        <f>IF(ISBLANK('P1.Perceptible'!D317),"",'P1.Perceptible'!D317)</f>
        <v/>
      </c>
      <c r="J51" s="173" t="str">
        <f>IF(ISBLANK('P1.Perceptible'!D355),"",'P1.Perceptible'!D355)</f>
        <v/>
      </c>
      <c r="K51" s="173" t="str">
        <f>IF(ISBLANK('P1.Perceptible'!D469),"",'P1.Perceptible'!D469)</f>
        <v/>
      </c>
      <c r="L51" s="173" t="str">
        <f>IF(ISBLANK('P1.Perceptible'!D507),"",'P1.Perceptible'!D507)</f>
        <v/>
      </c>
      <c r="M51" s="173" t="str">
        <f>IF(ISBLANK('P2.Operable'!D51),"",'P2.Operable'!D51)</f>
        <v/>
      </c>
      <c r="N51" s="173" t="str">
        <f>IF(ISBLANK('P2.Operable'!D89),"",'P2.Operable'!D89)</f>
        <v/>
      </c>
      <c r="O51" s="173" t="str">
        <f>IF(ISBLANK('P2.Operable'!D127),"",'P2.Operable'!D127)</f>
        <v/>
      </c>
      <c r="P51" s="173" t="str">
        <f>IF(ISBLANK('P2.Operable'!D165),"",'P2.Operable'!D165)</f>
        <v/>
      </c>
      <c r="Q51" s="173" t="str">
        <f>IF(ISBLANK('P2.Operable'!D203),"",'P2.Operable'!D203)</f>
        <v/>
      </c>
      <c r="R51" s="173" t="str">
        <f>IF(ISBLANK('P2.Operable'!D241),"",'P2.Operable'!D241)</f>
        <v/>
      </c>
      <c r="S51" s="173" t="str">
        <f>IF(ISBLANK('P2.Operable'!D279),"",'P2.Operable'!D279)</f>
        <v/>
      </c>
      <c r="T51" s="173" t="str">
        <f>IF(ISBLANK('P2.Operable'!D317),"",'P2.Operable'!D317)</f>
        <v/>
      </c>
      <c r="U51" s="173" t="str">
        <f>IF(ISBLANK('P2.Operable'!D355),"",'P2.Operable'!D355)</f>
        <v/>
      </c>
      <c r="V51" s="173" t="str">
        <f>IF(ISBLANK('P2.Operable'!D393),"",'P2.Operable'!D393)</f>
        <v/>
      </c>
      <c r="W51" s="173" t="str">
        <f>IF(ISBLANK('P2.Operable'!D545),"",'P2.Operable'!D545)</f>
        <v/>
      </c>
      <c r="X51" s="173" t="str">
        <f>IF(ISBLANK('P2.Operable'!D583),"",'P2.Operable'!D583)</f>
        <v/>
      </c>
      <c r="Y51" s="173" t="str">
        <f>IF(ISBLANK('P2.Operable'!D621),"",'P2.Operable'!D621)</f>
        <v/>
      </c>
      <c r="Z51" s="173" t="str">
        <f>IF(ISBLANK('P2.Operable'!D659),"",'P2.Operable'!D659)</f>
        <v/>
      </c>
      <c r="AA51" s="173" t="str">
        <f>IF(ISBLANK('P3.Comprensible'!D51),"",'P3.Comprensible'!D51)</f>
        <v/>
      </c>
      <c r="AB51" s="173" t="str">
        <f>IF(ISBLANK('P3.Comprensible'!D127),"",'P3.Comprensible'!D127)</f>
        <v/>
      </c>
      <c r="AC51" s="173" t="str">
        <f>IF(ISBLANK('P3.Comprensible'!D165),"",'P3.Comprensible'!D165)</f>
        <v/>
      </c>
      <c r="AD51" s="173" t="str">
        <f>IF(ISBLANK('P3.Comprensible'!D279),"",'P3.Comprensible'!D279)</f>
        <v/>
      </c>
      <c r="AE51" s="173" t="str">
        <f>IF(ISBLANK('P3.Comprensible'!D317),"",'P3.Comprensible'!D317)</f>
        <v/>
      </c>
      <c r="AF51" s="173" t="str">
        <f>IF(ISBLANK('P4.Robusto'!D51),"",'P4.Robusto'!D51)</f>
        <v/>
      </c>
      <c r="AG51" s="173" t="str">
        <f>IF(ISBLANK('P4.Robusto'!D89),"",'P4.Robusto'!D89)</f>
        <v/>
      </c>
      <c r="AH51" s="125"/>
      <c r="AI51" s="38"/>
      <c r="AJ51" s="38"/>
      <c r="AK51" s="38"/>
    </row>
    <row r="52" spans="1:37" ht="20.399999999999999">
      <c r="A52" s="38"/>
      <c r="B52" s="171" t="str">
        <f>IF( ISBLANK('03.Muestra'!$C41),"",'03.Muestra'!$C41)</f>
        <v/>
      </c>
      <c r="C52" s="172" t="str">
        <f>IF( ISBLANK('03.Muestra'!$E41),"",'03.Muestra'!$E41)</f>
        <v/>
      </c>
      <c r="D52" s="173" t="str">
        <f>IF(ISBLANK('P1.Perceptible'!D52),"",'P1.Perceptible'!D52)</f>
        <v/>
      </c>
      <c r="E52" s="173" t="str">
        <f>IF(ISBLANK('P1.Perceptible'!D90),"",'P1.Perceptible'!D90)</f>
        <v/>
      </c>
      <c r="F52" s="173" t="str">
        <f>IF(ISBLANK('P1.Perceptible'!D128),"",'P1.Perceptible'!D128)</f>
        <v/>
      </c>
      <c r="G52" s="173" t="str">
        <f>IF(ISBLANK('P1.Perceptible'!D166),"",'P1.Perceptible'!D166)</f>
        <v/>
      </c>
      <c r="H52" s="173" t="str">
        <f>IF(ISBLANK('P1.Perceptible'!D280),"",'P1.Perceptible'!D280)</f>
        <v/>
      </c>
      <c r="I52" s="173" t="str">
        <f>IF(ISBLANK('P1.Perceptible'!D318),"",'P1.Perceptible'!D318)</f>
        <v/>
      </c>
      <c r="J52" s="173" t="str">
        <f>IF(ISBLANK('P1.Perceptible'!D356),"",'P1.Perceptible'!D356)</f>
        <v/>
      </c>
      <c r="K52" s="173" t="str">
        <f>IF(ISBLANK('P1.Perceptible'!D470),"",'P1.Perceptible'!D470)</f>
        <v/>
      </c>
      <c r="L52" s="173" t="str">
        <f>IF(ISBLANK('P1.Perceptible'!D508),"",'P1.Perceptible'!D508)</f>
        <v/>
      </c>
      <c r="M52" s="173" t="str">
        <f>IF(ISBLANK('P2.Operable'!D52),"",'P2.Operable'!D52)</f>
        <v/>
      </c>
      <c r="N52" s="173" t="str">
        <f>IF(ISBLANK('P2.Operable'!D90),"",'P2.Operable'!D90)</f>
        <v/>
      </c>
      <c r="O52" s="173" t="str">
        <f>IF(ISBLANK('P2.Operable'!D128),"",'P2.Operable'!D128)</f>
        <v/>
      </c>
      <c r="P52" s="173" t="str">
        <f>IF(ISBLANK('P2.Operable'!D166),"",'P2.Operable'!D166)</f>
        <v/>
      </c>
      <c r="Q52" s="173" t="str">
        <f>IF(ISBLANK('P2.Operable'!D204),"",'P2.Operable'!D204)</f>
        <v/>
      </c>
      <c r="R52" s="173" t="str">
        <f>IF(ISBLANK('P2.Operable'!D242),"",'P2.Operable'!D242)</f>
        <v/>
      </c>
      <c r="S52" s="173" t="str">
        <f>IF(ISBLANK('P2.Operable'!D280),"",'P2.Operable'!D280)</f>
        <v/>
      </c>
      <c r="T52" s="173" t="str">
        <f>IF(ISBLANK('P2.Operable'!D318),"",'P2.Operable'!D318)</f>
        <v/>
      </c>
      <c r="U52" s="173" t="str">
        <f>IF(ISBLANK('P2.Operable'!D356),"",'P2.Operable'!D356)</f>
        <v/>
      </c>
      <c r="V52" s="173" t="str">
        <f>IF(ISBLANK('P2.Operable'!D394),"",'P2.Operable'!D394)</f>
        <v/>
      </c>
      <c r="W52" s="173" t="str">
        <f>IF(ISBLANK('P2.Operable'!D546),"",'P2.Operable'!D546)</f>
        <v/>
      </c>
      <c r="X52" s="173" t="str">
        <f>IF(ISBLANK('P2.Operable'!D584),"",'P2.Operable'!D584)</f>
        <v/>
      </c>
      <c r="Y52" s="173" t="str">
        <f>IF(ISBLANK('P2.Operable'!D622),"",'P2.Operable'!D622)</f>
        <v/>
      </c>
      <c r="Z52" s="173" t="str">
        <f>IF(ISBLANK('P2.Operable'!D660),"",'P2.Operable'!D660)</f>
        <v/>
      </c>
      <c r="AA52" s="173" t="str">
        <f>IF(ISBLANK('P3.Comprensible'!D52),"",'P3.Comprensible'!D52)</f>
        <v/>
      </c>
      <c r="AB52" s="173" t="str">
        <f>IF(ISBLANK('P3.Comprensible'!D128),"",'P3.Comprensible'!D128)</f>
        <v/>
      </c>
      <c r="AC52" s="173" t="str">
        <f>IF(ISBLANK('P3.Comprensible'!D166),"",'P3.Comprensible'!D166)</f>
        <v/>
      </c>
      <c r="AD52" s="173" t="str">
        <f>IF(ISBLANK('P3.Comprensible'!D280),"",'P3.Comprensible'!D280)</f>
        <v/>
      </c>
      <c r="AE52" s="173" t="str">
        <f>IF(ISBLANK('P3.Comprensible'!D318),"",'P3.Comprensible'!D318)</f>
        <v/>
      </c>
      <c r="AF52" s="173" t="str">
        <f>IF(ISBLANK('P4.Robusto'!D52),"",'P4.Robusto'!D52)</f>
        <v/>
      </c>
      <c r="AG52" s="173" t="str">
        <f>IF(ISBLANK('P4.Robusto'!D90),"",'P4.Robusto'!D90)</f>
        <v/>
      </c>
      <c r="AH52" s="125"/>
      <c r="AI52" s="38"/>
      <c r="AJ52" s="38"/>
      <c r="AK52" s="38"/>
    </row>
    <row r="53" spans="1:37" ht="20.399999999999999">
      <c r="A53" s="38"/>
      <c r="B53" s="171" t="str">
        <f>IF( ISBLANK('03.Muestra'!$C42),"",'03.Muestra'!$C42)</f>
        <v/>
      </c>
      <c r="C53" s="172" t="str">
        <f>IF( ISBLANK('03.Muestra'!$E42),"",'03.Muestra'!$E42)</f>
        <v/>
      </c>
      <c r="D53" s="173" t="str">
        <f>IF(ISBLANK('P1.Perceptible'!D53),"",'P1.Perceptible'!D53)</f>
        <v/>
      </c>
      <c r="E53" s="173" t="str">
        <f>IF(ISBLANK('P1.Perceptible'!D91),"",'P1.Perceptible'!D91)</f>
        <v/>
      </c>
      <c r="F53" s="173" t="str">
        <f>IF(ISBLANK('P1.Perceptible'!D129),"",'P1.Perceptible'!D129)</f>
        <v/>
      </c>
      <c r="G53" s="173" t="str">
        <f>IF(ISBLANK('P1.Perceptible'!D167),"",'P1.Perceptible'!D167)</f>
        <v/>
      </c>
      <c r="H53" s="173" t="str">
        <f>IF(ISBLANK('P1.Perceptible'!D281),"",'P1.Perceptible'!D281)</f>
        <v/>
      </c>
      <c r="I53" s="173" t="str">
        <f>IF(ISBLANK('P1.Perceptible'!D319),"",'P1.Perceptible'!D319)</f>
        <v/>
      </c>
      <c r="J53" s="173" t="str">
        <f>IF(ISBLANK('P1.Perceptible'!D357),"",'P1.Perceptible'!D357)</f>
        <v/>
      </c>
      <c r="K53" s="173" t="str">
        <f>IF(ISBLANK('P1.Perceptible'!D471),"",'P1.Perceptible'!D471)</f>
        <v/>
      </c>
      <c r="L53" s="173" t="str">
        <f>IF(ISBLANK('P1.Perceptible'!D509),"",'P1.Perceptible'!D509)</f>
        <v/>
      </c>
      <c r="M53" s="173" t="str">
        <f>IF(ISBLANK('P2.Operable'!D53),"",'P2.Operable'!D53)</f>
        <v/>
      </c>
      <c r="N53" s="173" t="str">
        <f>IF(ISBLANK('P2.Operable'!D91),"",'P2.Operable'!D91)</f>
        <v/>
      </c>
      <c r="O53" s="173" t="str">
        <f>IF(ISBLANK('P2.Operable'!D129),"",'P2.Operable'!D129)</f>
        <v/>
      </c>
      <c r="P53" s="173" t="str">
        <f>IF(ISBLANK('P2.Operable'!D167),"",'P2.Operable'!D167)</f>
        <v/>
      </c>
      <c r="Q53" s="173" t="str">
        <f>IF(ISBLANK('P2.Operable'!D205),"",'P2.Operable'!D205)</f>
        <v/>
      </c>
      <c r="R53" s="173" t="str">
        <f>IF(ISBLANK('P2.Operable'!D243),"",'P2.Operable'!D243)</f>
        <v/>
      </c>
      <c r="S53" s="173" t="str">
        <f>IF(ISBLANK('P2.Operable'!D281),"",'P2.Operable'!D281)</f>
        <v/>
      </c>
      <c r="T53" s="173" t="str">
        <f>IF(ISBLANK('P2.Operable'!D319),"",'P2.Operable'!D319)</f>
        <v/>
      </c>
      <c r="U53" s="173" t="str">
        <f>IF(ISBLANK('P2.Operable'!D357),"",'P2.Operable'!D357)</f>
        <v/>
      </c>
      <c r="V53" s="173" t="str">
        <f>IF(ISBLANK('P2.Operable'!D395),"",'P2.Operable'!D395)</f>
        <v/>
      </c>
      <c r="W53" s="173" t="str">
        <f>IF(ISBLANK('P2.Operable'!D547),"",'P2.Operable'!D547)</f>
        <v/>
      </c>
      <c r="X53" s="173" t="str">
        <f>IF(ISBLANK('P2.Operable'!D585),"",'P2.Operable'!D585)</f>
        <v/>
      </c>
      <c r="Y53" s="173" t="str">
        <f>IF(ISBLANK('P2.Operable'!D623),"",'P2.Operable'!D623)</f>
        <v/>
      </c>
      <c r="Z53" s="173" t="str">
        <f>IF(ISBLANK('P2.Operable'!D661),"",'P2.Operable'!D661)</f>
        <v/>
      </c>
      <c r="AA53" s="173" t="str">
        <f>IF(ISBLANK('P3.Comprensible'!D53),"",'P3.Comprensible'!D53)</f>
        <v/>
      </c>
      <c r="AB53" s="173" t="str">
        <f>IF(ISBLANK('P3.Comprensible'!D129),"",'P3.Comprensible'!D129)</f>
        <v/>
      </c>
      <c r="AC53" s="173" t="str">
        <f>IF(ISBLANK('P3.Comprensible'!D167),"",'P3.Comprensible'!D167)</f>
        <v/>
      </c>
      <c r="AD53" s="173" t="str">
        <f>IF(ISBLANK('P3.Comprensible'!D281),"",'P3.Comprensible'!D281)</f>
        <v/>
      </c>
      <c r="AE53" s="173" t="str">
        <f>IF(ISBLANK('P3.Comprensible'!D319),"",'P3.Comprensible'!D319)</f>
        <v/>
      </c>
      <c r="AF53" s="173" t="str">
        <f>IF(ISBLANK('P4.Robusto'!D53),"",'P4.Robusto'!D53)</f>
        <v/>
      </c>
      <c r="AG53" s="173" t="str">
        <f>IF(ISBLANK('P4.Robusto'!D91),"",'P4.Robusto'!D91)</f>
        <v/>
      </c>
      <c r="AH53" s="125"/>
      <c r="AI53" s="38"/>
      <c r="AJ53" s="38"/>
      <c r="AK53" s="38"/>
    </row>
    <row r="54" spans="1:37">
      <c r="A54" s="38"/>
      <c r="B54" s="174"/>
      <c r="C54" s="175" t="s">
        <v>174</v>
      </c>
      <c r="D54" s="176"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CONFORME</v>
      </c>
      <c r="E54" s="176"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N/A</v>
      </c>
      <c r="F54" s="176"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N/A</v>
      </c>
      <c r="G54" s="176"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N/A</v>
      </c>
      <c r="H54" s="176"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CONFORME</v>
      </c>
      <c r="I54" s="176"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6"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CONFORME</v>
      </c>
      <c r="K54" s="176"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76"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6"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CONFORME</v>
      </c>
      <c r="N54" s="176"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6"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CONFORME</v>
      </c>
      <c r="P54" s="176"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CONFORME</v>
      </c>
      <c r="Q54" s="176"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NO CONFORME</v>
      </c>
      <c r="R54" s="176"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CONFORME</v>
      </c>
      <c r="S54" s="176"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CONFORME</v>
      </c>
      <c r="T54" s="176"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6"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6"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CONFORME</v>
      </c>
      <c r="W54" s="176"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6"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6"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NO CONFORME</v>
      </c>
      <c r="Z54" s="176"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6"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CONFORME</v>
      </c>
      <c r="AB54" s="176"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6"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CONFORME</v>
      </c>
      <c r="AD54" s="176"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CONFORME</v>
      </c>
      <c r="AE54" s="176"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CONFORME</v>
      </c>
      <c r="AF54" s="176"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CONFORME</v>
      </c>
      <c r="AG54" s="176"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399999999999999">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2">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399999999999999">
      <c r="A60" s="38"/>
      <c r="B60" s="122" t="str">
        <f>IF( ISBLANK('03.Muestra'!$C8),"",'03.Muestra'!$C8)</f>
        <v>Ayuntamiento de Guadalajara</v>
      </c>
      <c r="C60" s="123" t="str">
        <f>IF( ISBLANK('03.Muestra'!$E8),"",'03.Muestra'!$E8)</f>
        <v>https://www.guadalajara.es/es/</v>
      </c>
      <c r="D60" s="124" t="str">
        <f>IF( ISBLANK('P1.Perceptible'!D171),"",'P1.Perceptible'!D171)</f>
        <v>N/A</v>
      </c>
      <c r="E60" s="124" t="str">
        <f>IF( ISBLANK('P1.Perceptible'!D209),"",'P1.Perceptible'!D209)</f>
        <v>N/A</v>
      </c>
      <c r="F60" s="124" t="str">
        <f>IF( ISBLANK('P1.Perceptible'!D361),"",'P1.Perceptible'!D361)</f>
        <v>Pasa</v>
      </c>
      <c r="G60" s="124" t="str">
        <f>IF( ISBLANK('P1.Perceptible'!D399),"",'P1.Perceptible'!D399)</f>
        <v>N/A</v>
      </c>
      <c r="H60" s="124" t="str">
        <f>IF( ISBLANK('P1.Perceptible'!D513),"",'P1.Perceptible'!D513)</f>
        <v>Falla</v>
      </c>
      <c r="I60" s="124" t="str">
        <f>IF( ISBLANK('P1.Perceptible'!D551),"",'P1.Perceptible'!D551)</f>
        <v>Pasa</v>
      </c>
      <c r="J60" s="124" t="str">
        <f>IF( ISBLANK('P1.Perceptible'!D589),"",'P1.Perceptible'!D589)</f>
        <v>Pasa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N/A</v>
      </c>
      <c r="O60" s="124" t="str">
        <f>IF( ISBLANK('P2.Operable'!D399),"",'P2.Operable'!D399)</f>
        <v>Pasa</v>
      </c>
      <c r="P60" s="124" t="str">
        <f>IF( ISBLANK('P2.Operable'!D437),"",'P2.Operable'!D437)</f>
        <v>Pasa</v>
      </c>
      <c r="Q60" s="124" t="str">
        <f>IF( ISBLANK('P2.Operable'!D475),"",'P2.Operable'!D475)</f>
        <v>Falla</v>
      </c>
      <c r="R60" s="124" t="str">
        <f>IF( ISBLANK('P3.Comprensible'!D57),"",'P3.Comprensible'!D57)</f>
        <v>Pasa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399999999999999">
      <c r="A61" s="38"/>
      <c r="B61" s="122" t="str">
        <f>IF( ISBLANK('03.Muestra'!$C9),"",'03.Muestra'!$C9)</f>
        <v>Mapa web</v>
      </c>
      <c r="C61" s="123" t="str">
        <f>IF( ISBLANK('03.Muestra'!$E9),"",'03.Muestra'!$E9)</f>
        <v>https://www.guadalajara.es/es/mapa-web/</v>
      </c>
      <c r="D61" s="124" t="str">
        <f>IF( ISBLANK('P1.Perceptible'!D172),"",'P1.Perceptible'!D172)</f>
        <v>N/A</v>
      </c>
      <c r="E61" s="124" t="str">
        <f>IF( ISBLANK('P1.Perceptible'!D210),"",'P1.Perceptible'!D210)</f>
        <v>N/A</v>
      </c>
      <c r="F61" s="124" t="str">
        <f>IF( ISBLANK('P1.Perceptible'!D362),"",'P1.Perceptible'!D362)</f>
        <v>Pasa</v>
      </c>
      <c r="G61" s="124" t="str">
        <f>IF( ISBLANK('P1.Perceptible'!D400),"",'P1.Perceptible'!D400)</f>
        <v>N/A</v>
      </c>
      <c r="H61" s="124" t="str">
        <f>IF( ISBLANK('P1.Perceptible'!D514),"",'P1.Perceptible'!D514)</f>
        <v>Pasa</v>
      </c>
      <c r="I61" s="124" t="str">
        <f>IF( ISBLANK('P1.Perceptible'!D552),"",'P1.Perceptible'!D552)</f>
        <v>Pasa</v>
      </c>
      <c r="J61" s="124" t="str">
        <f>IF( ISBLANK('P1.Perceptible'!D590),"",'P1.Perceptible'!D590)</f>
        <v>Pasa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N/A</v>
      </c>
      <c r="O61" s="124" t="str">
        <f>IF( ISBLANK('P2.Operable'!D400),"",'P2.Operable'!D400)</f>
        <v>Pasa</v>
      </c>
      <c r="P61" s="124" t="str">
        <f>IF( ISBLANK('P2.Operable'!D438),"",'P2.Operable'!D438)</f>
        <v>Pasa</v>
      </c>
      <c r="Q61" s="124" t="str">
        <f>IF( ISBLANK('P2.Operable'!D476),"",'P2.Operable'!D476)</f>
        <v>Falla</v>
      </c>
      <c r="R61" s="124" t="str">
        <f>IF( ISBLANK('P3.Comprensible'!D58),"",'P3.Comprensible'!D58)</f>
        <v>Pasa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399999999999999">
      <c r="A62" s="38"/>
      <c r="B62" s="122" t="str">
        <f>IF( ISBLANK('03.Muestra'!$C10),"",'03.Muestra'!$C10)</f>
        <v>Buzón ciudadano</v>
      </c>
      <c r="C62" s="123" t="str">
        <f>IF( ISBLANK('03.Muestra'!$E10),"",'03.Muestra'!$E10)</f>
        <v>https://www.guadalajara.es/es/ayuntamiento/participacion/buzon-ciudadano/</v>
      </c>
      <c r="D62" s="124" t="str">
        <f>IF( ISBLANK('P1.Perceptible'!D173),"",'P1.Perceptible'!D173)</f>
        <v>N/A</v>
      </c>
      <c r="E62" s="124" t="str">
        <f>IF( ISBLANK('P1.Perceptible'!D211),"",'P1.Perceptible'!D211)</f>
        <v>N/A</v>
      </c>
      <c r="F62" s="124" t="str">
        <f>IF( ISBLANK('P1.Perceptible'!D363),"",'P1.Perceptible'!D363)</f>
        <v>Pasa</v>
      </c>
      <c r="G62" s="124" t="str">
        <f>IF( ISBLANK('P1.Perceptible'!D401),"",'P1.Perceptible'!D401)</f>
        <v>Pasa</v>
      </c>
      <c r="H62" s="124" t="str">
        <f>IF( ISBLANK('P1.Perceptible'!D515),"",'P1.Perceptible'!D515)</f>
        <v>Falla</v>
      </c>
      <c r="I62" s="124" t="str">
        <f>IF( ISBLANK('P1.Perceptible'!D553),"",'P1.Perceptible'!D553)</f>
        <v>Pasa</v>
      </c>
      <c r="J62" s="124" t="str">
        <f>IF( ISBLANK('P1.Perceptible'!D591),"",'P1.Perceptible'!D591)</f>
        <v>Pasa</v>
      </c>
      <c r="K62" s="124" t="str">
        <f>IF( ISBLANK('P1.Perceptible'!D629),"",'P1.Perceptible'!D629)</f>
        <v>Pasa</v>
      </c>
      <c r="L62" s="124" t="str">
        <f>IF( ISBLANK('P1.Perceptible'!D667),"",'P1.Perceptible'!D667)</f>
        <v>Falla</v>
      </c>
      <c r="M62" s="124" t="str">
        <f>IF( ISBLANK('P1.Perceptible'!D705),"",'P1.Perceptible'!D705)</f>
        <v>Pasa</v>
      </c>
      <c r="N62" s="124" t="str">
        <f>IF( ISBLANK('P1.Perceptible'!D743),"",'P1.Perceptible'!D743)</f>
        <v>N/A</v>
      </c>
      <c r="O62" s="124" t="str">
        <f>IF( ISBLANK('P2.Operable'!D401),"",'P2.Operable'!D401)</f>
        <v>Pasa</v>
      </c>
      <c r="P62" s="124" t="str">
        <f>IF( ISBLANK('P2.Operable'!D439),"",'P2.Operable'!D439)</f>
        <v>Pasa</v>
      </c>
      <c r="Q62" s="124" t="str">
        <f>IF( ISBLANK('P2.Operable'!D477),"",'P2.Operable'!D477)</f>
        <v>Falla</v>
      </c>
      <c r="R62" s="124" t="str">
        <f>IF( ISBLANK('P3.Comprensible'!D59),"",'P3.Comprensible'!D59)</f>
        <v>Pasa</v>
      </c>
      <c r="S62" s="124" t="str">
        <f>IF( ISBLANK('P3.Comprensible'!D173),"",'P3.Comprensible'!D173)</f>
        <v>Pasa</v>
      </c>
      <c r="T62" s="124" t="str">
        <f>IF( ISBLANK('P3.Comprensible'!D211),"",'P3.Comprensible'!D211)</f>
        <v>Pasa</v>
      </c>
      <c r="U62" s="124" t="str">
        <f>IF( ISBLANK('P3.Comprensible'!D325),"",'P3.Comprensible'!D325)</f>
        <v>Pasa</v>
      </c>
      <c r="V62" s="124" t="str">
        <f>IF( ISBLANK('P3.Comprensible'!D363),"",'P3.Comprensible'!D363)</f>
        <v>N/A</v>
      </c>
      <c r="W62" s="124" t="str">
        <f>IF(ISBLANK('P4.Robusto'!D97),"",'P4.Robusto'!D97)</f>
        <v>Pasa</v>
      </c>
      <c r="X62" s="40"/>
      <c r="Y62" s="38"/>
      <c r="Z62" s="38"/>
      <c r="AA62" s="38"/>
      <c r="AB62" s="38"/>
      <c r="AC62" s="38"/>
      <c r="AD62" s="38"/>
      <c r="AE62" s="38"/>
      <c r="AF62" s="38"/>
      <c r="AG62" s="38"/>
      <c r="AH62" s="38"/>
      <c r="AI62" s="38"/>
      <c r="AJ62" s="38"/>
      <c r="AK62" s="38"/>
    </row>
    <row r="63" spans="1:37" ht="20.399999999999999">
      <c r="A63" s="38"/>
      <c r="B63" s="122" t="str">
        <f>IF( ISBLANK('03.Muestra'!$C11),"",'03.Muestra'!$C11)</f>
        <v>Buscador</v>
      </c>
      <c r="C63" s="123" t="str">
        <f>IF( ISBLANK('03.Muestra'!$E11),"",'03.Muestra'!$E11)</f>
        <v>https://www.guadalajara.es/es/buscadorGeneral.do</v>
      </c>
      <c r="D63" s="124" t="str">
        <f>IF( ISBLANK('P1.Perceptible'!D174),"",'P1.Perceptible'!D174)</f>
        <v>N/A</v>
      </c>
      <c r="E63" s="124" t="str">
        <f>IF( ISBLANK('P1.Perceptible'!D212),"",'P1.Perceptible'!D212)</f>
        <v>N/A</v>
      </c>
      <c r="F63" s="124" t="str">
        <f>IF( ISBLANK('P1.Perceptible'!D364),"",'P1.Perceptible'!D364)</f>
        <v>Pasa</v>
      </c>
      <c r="G63" s="124" t="str">
        <f>IF( ISBLANK('P1.Perceptible'!D402),"",'P1.Perceptible'!D402)</f>
        <v>Pasa</v>
      </c>
      <c r="H63" s="124" t="str">
        <f>IF( ISBLANK('P1.Perceptible'!D516),"",'P1.Perceptible'!D516)</f>
        <v>Pasa</v>
      </c>
      <c r="I63" s="124" t="str">
        <f>IF( ISBLANK('P1.Perceptible'!D554),"",'P1.Perceptible'!D554)</f>
        <v>Pasa</v>
      </c>
      <c r="J63" s="124" t="str">
        <f>IF( ISBLANK('P1.Perceptible'!D592),"",'P1.Perceptible'!D592)</f>
        <v>Pasa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N/A</v>
      </c>
      <c r="O63" s="124" t="str">
        <f>IF( ISBLANK('P2.Operable'!D402),"",'P2.Operable'!D402)</f>
        <v>Pasa</v>
      </c>
      <c r="P63" s="124" t="str">
        <f>IF( ISBLANK('P2.Operable'!D440),"",'P2.Operable'!D440)</f>
        <v>Pasa</v>
      </c>
      <c r="Q63" s="124" t="str">
        <f>IF( ISBLANK('P2.Operable'!D478),"",'P2.Operable'!D478)</f>
        <v>Falla</v>
      </c>
      <c r="R63" s="124" t="str">
        <f>IF( ISBLANK('P3.Comprensible'!D60),"",'P3.Comprensible'!D60)</f>
        <v>Pasa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Pasa</v>
      </c>
      <c r="X63" s="40"/>
      <c r="Y63" s="38"/>
      <c r="Z63" s="38"/>
      <c r="AA63" s="38"/>
      <c r="AB63" s="38"/>
      <c r="AC63" s="38"/>
      <c r="AD63" s="38"/>
      <c r="AE63" s="38"/>
      <c r="AF63" s="38"/>
      <c r="AG63" s="38"/>
      <c r="AH63" s="38"/>
      <c r="AI63" s="38"/>
      <c r="AJ63" s="38"/>
      <c r="AK63" s="38"/>
    </row>
    <row r="64" spans="1:37" ht="20.399999999999999">
      <c r="A64" s="38"/>
      <c r="B64" s="122" t="str">
        <f>IF( ISBLANK('03.Muestra'!$C12),"",'03.Muestra'!$C12)</f>
        <v>Accesibilidad</v>
      </c>
      <c r="C64" s="123" t="str">
        <f>IF( ISBLANK('03.Muestra'!$E12),"",'03.Muestra'!$E12)</f>
        <v>https://www.guadalajara.es/es/accesibilidad/</v>
      </c>
      <c r="D64" s="124" t="str">
        <f>IF( ISBLANK('P1.Perceptible'!D175),"",'P1.Perceptible'!D175)</f>
        <v>N/A</v>
      </c>
      <c r="E64" s="124" t="str">
        <f>IF( ISBLANK('P1.Perceptible'!D213),"",'P1.Perceptible'!D213)</f>
        <v>N/A</v>
      </c>
      <c r="F64" s="124" t="str">
        <f>IF( ISBLANK('P1.Perceptible'!D365),"",'P1.Perceptible'!D365)</f>
        <v>Pasa</v>
      </c>
      <c r="G64" s="124" t="str">
        <f>IF( ISBLANK('P1.Perceptible'!D403),"",'P1.Perceptible'!D403)</f>
        <v>N/A</v>
      </c>
      <c r="H64" s="124" t="str">
        <f>IF( ISBLANK('P1.Perceptible'!D517),"",'P1.Perceptible'!D517)</f>
        <v>Pasa</v>
      </c>
      <c r="I64" s="124" t="str">
        <f>IF( ISBLANK('P1.Perceptible'!D555),"",'P1.Perceptible'!D555)</f>
        <v>Pasa</v>
      </c>
      <c r="J64" s="124" t="str">
        <f>IF( ISBLANK('P1.Perceptible'!D593),"",'P1.Perceptible'!D593)</f>
        <v>Pasa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N/A</v>
      </c>
      <c r="O64" s="124" t="str">
        <f>IF( ISBLANK('P2.Operable'!D403),"",'P2.Operable'!D403)</f>
        <v>Pasa</v>
      </c>
      <c r="P64" s="124" t="str">
        <f>IF( ISBLANK('P2.Operable'!D441),"",'P2.Operable'!D441)</f>
        <v>Pasa</v>
      </c>
      <c r="Q64" s="124" t="str">
        <f>IF( ISBLANK('P2.Operable'!D479),"",'P2.Operable'!D479)</f>
        <v>Falla</v>
      </c>
      <c r="R64" s="124" t="str">
        <f>IF( ISBLANK('P3.Comprensible'!D61),"",'P3.Comprensible'!D61)</f>
        <v>Pasa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399999999999999">
      <c r="A65" s="38"/>
      <c r="B65" s="122" t="str">
        <f>IF( ISBLANK('03.Muestra'!$C13),"",'03.Muestra'!$C13)</f>
        <v>Documento legal</v>
      </c>
      <c r="C65" s="123" t="str">
        <f>IF( ISBLANK('03.Muestra'!$E13),"",'03.Muestra'!$E13)</f>
        <v>https://www.guadalajara.es/es/documento-legal/</v>
      </c>
      <c r="D65" s="124" t="str">
        <f>IF( ISBLANK('P1.Perceptible'!D176),"",'P1.Perceptible'!D176)</f>
        <v>N/A</v>
      </c>
      <c r="E65" s="124" t="str">
        <f>IF( ISBLANK('P1.Perceptible'!D214),"",'P1.Perceptible'!D214)</f>
        <v>N/A</v>
      </c>
      <c r="F65" s="124" t="str">
        <f>IF( ISBLANK('P1.Perceptible'!D366),"",'P1.Perceptible'!D366)</f>
        <v>Pasa</v>
      </c>
      <c r="G65" s="124" t="str">
        <f>IF( ISBLANK('P1.Perceptible'!D404),"",'P1.Perceptible'!D404)</f>
        <v>N/A</v>
      </c>
      <c r="H65" s="124" t="str">
        <f>IF( ISBLANK('P1.Perceptible'!D518),"",'P1.Perceptible'!D518)</f>
        <v>Pasa</v>
      </c>
      <c r="I65" s="124" t="str">
        <f>IF( ISBLANK('P1.Perceptible'!D556),"",'P1.Perceptible'!D556)</f>
        <v>Pasa</v>
      </c>
      <c r="J65" s="124" t="str">
        <f>IF( ISBLANK('P1.Perceptible'!D594),"",'P1.Perceptible'!D594)</f>
        <v>Pasa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N/A</v>
      </c>
      <c r="O65" s="124" t="str">
        <f>IF( ISBLANK('P2.Operable'!D404),"",'P2.Operable'!D404)</f>
        <v>Pasa</v>
      </c>
      <c r="P65" s="124" t="str">
        <f>IF( ISBLANK('P2.Operable'!D442),"",'P2.Operable'!D442)</f>
        <v>Pasa</v>
      </c>
      <c r="Q65" s="124" t="str">
        <f>IF( ISBLANK('P2.Operable'!D480),"",'P2.Operable'!D480)</f>
        <v>Falla</v>
      </c>
      <c r="R65" s="124" t="str">
        <f>IF( ISBLANK('P3.Comprensible'!D62),"",'P3.Comprensible'!D62)</f>
        <v>Pasa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399999999999999">
      <c r="A66" s="38"/>
      <c r="B66" s="122" t="str">
        <f>IF( ISBLANK('03.Muestra'!$C14),"",'03.Muestra'!$C14)</f>
        <v>Administración</v>
      </c>
      <c r="C66" s="123" t="str">
        <f>IF( ISBLANK('03.Muestra'!$E14),"",'03.Muestra'!$E14)</f>
        <v>https://www.guadalajara.es/es/ayuntamiento/administracion/</v>
      </c>
      <c r="D66" s="124" t="str">
        <f>IF( ISBLANK('P1.Perceptible'!D177),"",'P1.Perceptible'!D177)</f>
        <v>N/A</v>
      </c>
      <c r="E66" s="124" t="str">
        <f>IF( ISBLANK('P1.Perceptible'!D215),"",'P1.Perceptible'!D215)</f>
        <v>N/A</v>
      </c>
      <c r="F66" s="124" t="str">
        <f>IF( ISBLANK('P1.Perceptible'!D367),"",'P1.Perceptible'!D367)</f>
        <v>Pasa</v>
      </c>
      <c r="G66" s="124" t="str">
        <f>IF( ISBLANK('P1.Perceptible'!D405),"",'P1.Perceptible'!D405)</f>
        <v>N/A</v>
      </c>
      <c r="H66" s="124" t="str">
        <f>IF( ISBLANK('P1.Perceptible'!D519),"",'P1.Perceptible'!D519)</f>
        <v>Pasa</v>
      </c>
      <c r="I66" s="124" t="str">
        <f>IF( ISBLANK('P1.Perceptible'!D557),"",'P1.Perceptible'!D557)</f>
        <v>Pasa</v>
      </c>
      <c r="J66" s="124" t="str">
        <f>IF( ISBLANK('P1.Perceptible'!D595),"",'P1.Perceptible'!D595)</f>
        <v>Pasa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N/A</v>
      </c>
      <c r="O66" s="124" t="str">
        <f>IF( ISBLANK('P2.Operable'!D405),"",'P2.Operable'!D405)</f>
        <v>Pasa</v>
      </c>
      <c r="P66" s="124" t="str">
        <f>IF( ISBLANK('P2.Operable'!D443),"",'P2.Operable'!D443)</f>
        <v>Pasa</v>
      </c>
      <c r="Q66" s="124" t="str">
        <f>IF( ISBLANK('P2.Operable'!D481),"",'P2.Operable'!D481)</f>
        <v>Falla</v>
      </c>
      <c r="R66" s="124" t="str">
        <f>IF( ISBLANK('P3.Comprensible'!D63),"",'P3.Comprensible'!D63)</f>
        <v>Pasa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399999999999999">
      <c r="A67" s="38"/>
      <c r="B67" s="122" t="str">
        <f>IF( ISBLANK('03.Muestra'!$C15),"",'03.Muestra'!$C15)</f>
        <v>Sede electrónica</v>
      </c>
      <c r="C67" s="123" t="str">
        <f>IF( ISBLANK('03.Muestra'!$E15),"",'03.Muestra'!$E15)</f>
        <v>https://www.guadalajara.es/es/tramites/sede-electronica</v>
      </c>
      <c r="D67" s="124" t="str">
        <f>IF( ISBLANK('P1.Perceptible'!D178),"",'P1.Perceptible'!D178)</f>
        <v>N/A</v>
      </c>
      <c r="E67" s="124" t="str">
        <f>IF( ISBLANK('P1.Perceptible'!D216),"",'P1.Perceptible'!D216)</f>
        <v>N/A</v>
      </c>
      <c r="F67" s="124" t="str">
        <f>IF( ISBLANK('P1.Perceptible'!D368),"",'P1.Perceptible'!D368)</f>
        <v>Pasa</v>
      </c>
      <c r="G67" s="124" t="str">
        <f>IF( ISBLANK('P1.Perceptible'!D406),"",'P1.Perceptible'!D406)</f>
        <v>N/A</v>
      </c>
      <c r="H67" s="124" t="str">
        <f>IF( ISBLANK('P1.Perceptible'!D520),"",'P1.Perceptible'!D520)</f>
        <v>Pasa</v>
      </c>
      <c r="I67" s="124" t="str">
        <f>IF( ISBLANK('P1.Perceptible'!D558),"",'P1.Perceptible'!D558)</f>
        <v>Pasa</v>
      </c>
      <c r="J67" s="124" t="str">
        <f>IF( ISBLANK('P1.Perceptible'!D596),"",'P1.Perceptible'!D596)</f>
        <v>Pasa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N/A</v>
      </c>
      <c r="O67" s="124" t="str">
        <f>IF( ISBLANK('P2.Operable'!D406),"",'P2.Operable'!D406)</f>
        <v>Pasa</v>
      </c>
      <c r="P67" s="124" t="str">
        <f>IF( ISBLANK('P2.Operable'!D444),"",'P2.Operable'!D444)</f>
        <v>Pasa</v>
      </c>
      <c r="Q67" s="124" t="str">
        <f>IF( ISBLANK('P2.Operable'!D482),"",'P2.Operable'!D482)</f>
        <v>Falla</v>
      </c>
      <c r="R67" s="124" t="str">
        <f>IF( ISBLANK('P3.Comprensible'!D64),"",'P3.Comprensible'!D64)</f>
        <v>Pasa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399999999999999">
      <c r="A68" s="38"/>
      <c r="B68" s="122" t="str">
        <f>IF( ISBLANK('03.Muestra'!$C16),"",'03.Muestra'!$C16)</f>
        <v>Cita previa</v>
      </c>
      <c r="C68" s="123" t="str">
        <f>IF( ISBLANK('03.Muestra'!$E16),"",'03.Muestra'!$E16)</f>
        <v>https://www.guadalajara.es/es/servicio-de-cita-previa-online.html</v>
      </c>
      <c r="D68" s="124" t="str">
        <f>IF( ISBLANK('P1.Perceptible'!D179),"",'P1.Perceptible'!D179)</f>
        <v>N/A</v>
      </c>
      <c r="E68" s="124" t="str">
        <f>IF( ISBLANK('P1.Perceptible'!D217),"",'P1.Perceptible'!D217)</f>
        <v>N/A</v>
      </c>
      <c r="F68" s="124" t="str">
        <f>IF( ISBLANK('P1.Perceptible'!D369),"",'P1.Perceptible'!D369)</f>
        <v>Pasa</v>
      </c>
      <c r="G68" s="124" t="str">
        <f>IF( ISBLANK('P1.Perceptible'!D407),"",'P1.Perceptible'!D407)</f>
        <v>Pasa</v>
      </c>
      <c r="H68" s="124" t="str">
        <f>IF( ISBLANK('P1.Perceptible'!D521),"",'P1.Perceptible'!D521)</f>
        <v>Pasa</v>
      </c>
      <c r="I68" s="124" t="str">
        <f>IF( ISBLANK('P1.Perceptible'!D559),"",'P1.Perceptible'!D559)</f>
        <v>Pasa</v>
      </c>
      <c r="J68" s="124" t="str">
        <f>IF( ISBLANK('P1.Perceptible'!D597),"",'P1.Perceptible'!D597)</f>
        <v>Pasa</v>
      </c>
      <c r="K68" s="124" t="str">
        <f>IF( ISBLANK('P1.Perceptible'!D635),"",'P1.Perceptible'!D635)</f>
        <v>Pasa</v>
      </c>
      <c r="L68" s="124" t="str">
        <f>IF( ISBLANK('P1.Perceptible'!D673),"",'P1.Perceptible'!D673)</f>
        <v>Pasa</v>
      </c>
      <c r="M68" s="124" t="str">
        <f>IF( ISBLANK('P1.Perceptible'!D711),"",'P1.Perceptible'!D711)</f>
        <v>Pasa</v>
      </c>
      <c r="N68" s="124" t="str">
        <f>IF( ISBLANK('P1.Perceptible'!D749),"",'P1.Perceptible'!D749)</f>
        <v>N/A</v>
      </c>
      <c r="O68" s="124" t="str">
        <f>IF( ISBLANK('P2.Operable'!D407),"",'P2.Operable'!D407)</f>
        <v>Pasa</v>
      </c>
      <c r="P68" s="124" t="str">
        <f>IF( ISBLANK('P2.Operable'!D445),"",'P2.Operable'!D445)</f>
        <v>Pasa</v>
      </c>
      <c r="Q68" s="124" t="str">
        <f>IF( ISBLANK('P2.Operable'!D483),"",'P2.Operable'!D483)</f>
        <v>Falla</v>
      </c>
      <c r="R68" s="124" t="str">
        <f>IF( ISBLANK('P3.Comprensible'!D65),"",'P3.Comprensible'!D65)</f>
        <v>Pasa</v>
      </c>
      <c r="S68" s="124" t="str">
        <f>IF( ISBLANK('P3.Comprensible'!D179),"",'P3.Comprensible'!D179)</f>
        <v>Pasa</v>
      </c>
      <c r="T68" s="124" t="str">
        <f>IF( ISBLANK('P3.Comprensible'!D217),"",'P3.Comprensible'!D217)</f>
        <v>Pasa</v>
      </c>
      <c r="U68" s="124" t="str">
        <f>IF( ISBLANK('P3.Comprensible'!D331),"",'P3.Comprensible'!D331)</f>
        <v>Pasa</v>
      </c>
      <c r="V68" s="124" t="str">
        <f>IF( ISBLANK('P3.Comprensible'!D369),"",'P3.Comprensible'!D369)</f>
        <v>N/A</v>
      </c>
      <c r="W68" s="124" t="str">
        <f>IF(ISBLANK('P4.Robusto'!D103),"",'P4.Robusto'!D103)</f>
        <v>Pasa</v>
      </c>
      <c r="X68" s="40"/>
      <c r="Y68" s="38"/>
      <c r="Z68" s="38"/>
      <c r="AA68" s="38"/>
      <c r="AB68" s="38"/>
      <c r="AC68" s="38"/>
      <c r="AD68" s="38"/>
      <c r="AE68" s="38"/>
      <c r="AF68" s="38"/>
      <c r="AG68" s="38"/>
      <c r="AH68" s="38"/>
      <c r="AI68" s="38"/>
      <c r="AJ68" s="38"/>
      <c r="AK68" s="38"/>
    </row>
    <row r="69" spans="1:37" ht="20.399999999999999">
      <c r="A69" s="38"/>
      <c r="B69" s="122" t="str">
        <f>IF( ISBLANK('03.Muestra'!$C17),"",'03.Muestra'!$C17)</f>
        <v>Perfil de contratante</v>
      </c>
      <c r="C69" s="123" t="str">
        <f>IF( ISBLANK('03.Muestra'!$E17),"",'03.Muestra'!$E17)</f>
        <v>https://www.guadalajara.es/es/informacion/perfil-de-contratante/</v>
      </c>
      <c r="D69" s="124" t="str">
        <f>IF( ISBLANK('P1.Perceptible'!D180),"",'P1.Perceptible'!D180)</f>
        <v>N/A</v>
      </c>
      <c r="E69" s="124" t="str">
        <f>IF( ISBLANK('P1.Perceptible'!D218),"",'P1.Perceptible'!D218)</f>
        <v>N/A</v>
      </c>
      <c r="F69" s="124" t="str">
        <f>IF( ISBLANK('P1.Perceptible'!D370),"",'P1.Perceptible'!D370)</f>
        <v>Pasa</v>
      </c>
      <c r="G69" s="124" t="str">
        <f>IF( ISBLANK('P1.Perceptible'!D408),"",'P1.Perceptible'!D408)</f>
        <v>Pasa</v>
      </c>
      <c r="H69" s="124" t="str">
        <f>IF( ISBLANK('P1.Perceptible'!D522),"",'P1.Perceptible'!D522)</f>
        <v>Pasa</v>
      </c>
      <c r="I69" s="124" t="str">
        <f>IF( ISBLANK('P1.Perceptible'!D560),"",'P1.Perceptible'!D560)</f>
        <v>Pasa</v>
      </c>
      <c r="J69" s="124" t="str">
        <f>IF( ISBLANK('P1.Perceptible'!D598),"",'P1.Perceptible'!D598)</f>
        <v>Pasa</v>
      </c>
      <c r="K69" s="124" t="str">
        <f>IF( ISBLANK('P1.Perceptible'!D636),"",'P1.Perceptible'!D636)</f>
        <v>Pasa</v>
      </c>
      <c r="L69" s="124" t="str">
        <f>IF( ISBLANK('P1.Perceptible'!D674),"",'P1.Perceptible'!D674)</f>
        <v>Falla</v>
      </c>
      <c r="M69" s="124" t="str">
        <f>IF( ISBLANK('P1.Perceptible'!D712),"",'P1.Perceptible'!D712)</f>
        <v>Pasa</v>
      </c>
      <c r="N69" s="124" t="str">
        <f>IF( ISBLANK('P1.Perceptible'!D750),"",'P1.Perceptible'!D750)</f>
        <v>N/A</v>
      </c>
      <c r="O69" s="124" t="str">
        <f>IF( ISBLANK('P2.Operable'!D408),"",'P2.Operable'!D408)</f>
        <v>Pasa</v>
      </c>
      <c r="P69" s="124" t="str">
        <f>IF( ISBLANK('P2.Operable'!D446),"",'P2.Operable'!D446)</f>
        <v>Pasa</v>
      </c>
      <c r="Q69" s="124" t="str">
        <f>IF( ISBLANK('P2.Operable'!D484),"",'P2.Operable'!D484)</f>
        <v>Falla</v>
      </c>
      <c r="R69" s="124" t="str">
        <f>IF( ISBLANK('P3.Comprensible'!D66),"",'P3.Comprensible'!D66)</f>
        <v>Pasa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Pasa</v>
      </c>
      <c r="X69" s="40"/>
      <c r="Y69" s="38"/>
      <c r="Z69" s="38"/>
      <c r="AA69" s="38"/>
      <c r="AB69" s="38"/>
      <c r="AC69" s="38"/>
      <c r="AD69" s="38"/>
      <c r="AE69" s="38"/>
      <c r="AF69" s="38"/>
      <c r="AG69" s="38"/>
      <c r="AH69" s="38"/>
      <c r="AI69" s="38"/>
      <c r="AJ69" s="38"/>
      <c r="AK69" s="38"/>
    </row>
    <row r="70" spans="1:37" ht="20.399999999999999">
      <c r="A70" s="38"/>
      <c r="B70" s="122" t="str">
        <f>IF( ISBLANK('03.Muestra'!$C18),"",'03.Muestra'!$C18)</f>
        <v>Medios de comunicación</v>
      </c>
      <c r="C70" s="123" t="str">
        <f>IF( ISBLANK('03.Muestra'!$E18),"",'03.Muestra'!$E18)</f>
        <v>https://www.guadalajara.es/es/informacion/medios-de-comunicacion/</v>
      </c>
      <c r="D70" s="124" t="str">
        <f>IF( ISBLANK('P1.Perceptible'!D181),"",'P1.Perceptible'!D181)</f>
        <v>N/A</v>
      </c>
      <c r="E70" s="124" t="str">
        <f>IF( ISBLANK('P1.Perceptible'!D219),"",'P1.Perceptible'!D219)</f>
        <v>N/A</v>
      </c>
      <c r="F70" s="124" t="str">
        <f>IF( ISBLANK('P1.Perceptible'!D371),"",'P1.Perceptible'!D371)</f>
        <v>Pasa</v>
      </c>
      <c r="G70" s="124" t="str">
        <f>IF( ISBLANK('P1.Perceptible'!D409),"",'P1.Perceptible'!D409)</f>
        <v>N/A</v>
      </c>
      <c r="H70" s="124" t="str">
        <f>IF( ISBLANK('P1.Perceptible'!D523),"",'P1.Perceptible'!D523)</f>
        <v>Pasa</v>
      </c>
      <c r="I70" s="124" t="str">
        <f>IF( ISBLANK('P1.Perceptible'!D561),"",'P1.Perceptible'!D561)</f>
        <v>Pasa</v>
      </c>
      <c r="J70" s="124" t="str">
        <f>IF( ISBLANK('P1.Perceptible'!D599),"",'P1.Perceptible'!D599)</f>
        <v>Pasa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N/A</v>
      </c>
      <c r="O70" s="124" t="str">
        <f>IF( ISBLANK('P2.Operable'!D409),"",'P2.Operable'!D409)</f>
        <v>Pasa</v>
      </c>
      <c r="P70" s="124" t="str">
        <f>IF( ISBLANK('P2.Operable'!D447),"",'P2.Operable'!D447)</f>
        <v>Pasa</v>
      </c>
      <c r="Q70" s="124" t="str">
        <f>IF( ISBLANK('P2.Operable'!D485),"",'P2.Operable'!D485)</f>
        <v>Falla</v>
      </c>
      <c r="R70" s="124" t="str">
        <f>IF( ISBLANK('P3.Comprensible'!D67),"",'P3.Comprensible'!D67)</f>
        <v>Pasa</v>
      </c>
      <c r="S70" s="124" t="str">
        <f>IF( ISBLANK('P3.Comprensible'!D181),"",'P3.Comprensible'!D181)</f>
        <v>Pasa</v>
      </c>
      <c r="T70" s="124" t="str">
        <f>IF( ISBLANK('P3.Comprensible'!D219),"",'P3.Comprensible'!D219)</f>
        <v>Pasa</v>
      </c>
      <c r="U70" s="124" t="str">
        <f>IF( ISBLANK('P3.Comprensible'!D333),"",'P3.Comprensible'!D333)</f>
        <v>N/A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399999999999999">
      <c r="A71" s="38"/>
      <c r="B71" s="122" t="str">
        <f>IF( ISBLANK('03.Muestra'!$C19),"",'03.Muestra'!$C19)</f>
        <v>Acta</v>
      </c>
      <c r="C71" s="123" t="str">
        <f>IF( ISBLANK('03.Muestra'!$E19),"",'03.Muestra'!$E19)</f>
        <v>https://www.guadalajara.es/recursos/doc/portal/2021/02/05/acta-del-pleno-de-2021-04-30.pdf</v>
      </c>
      <c r="D71" s="124" t="str">
        <f>IF( ISBLANK('P1.Perceptible'!D182),"",'P1.Perceptible'!D182)</f>
        <v>N/A</v>
      </c>
      <c r="E71" s="124" t="str">
        <f>IF( ISBLANK('P1.Perceptible'!D220),"",'P1.Perceptible'!D220)</f>
        <v>N/A</v>
      </c>
      <c r="F71" s="124" t="str">
        <f>IF( ISBLANK('P1.Perceptible'!D372),"",'P1.Perceptible'!D372)</f>
        <v>Pasa</v>
      </c>
      <c r="G71" s="124" t="str">
        <f>IF( ISBLANK('P1.Perceptible'!D410),"",'P1.Perceptible'!D410)</f>
        <v>N/A</v>
      </c>
      <c r="H71" s="124" t="str">
        <f>IF( ISBLANK('P1.Perceptible'!D524),"",'P1.Perceptible'!D524)</f>
        <v>N/A</v>
      </c>
      <c r="I71" s="124" t="str">
        <f>IF( ISBLANK('P1.Perceptible'!D562),"",'P1.Perceptible'!D562)</f>
        <v>Pasa</v>
      </c>
      <c r="J71" s="124" t="str">
        <f>IF( ISBLANK('P1.Perceptible'!D600),"",'P1.Perceptible'!D600)</f>
        <v>N/A</v>
      </c>
      <c r="K71" s="124" t="str">
        <f>IF( ISBLANK('P1.Perceptible'!D638),"",'P1.Perceptible'!D638)</f>
        <v>N/A</v>
      </c>
      <c r="L71" s="124" t="str">
        <f>IF( ISBLANK('P1.Perceptible'!D676),"",'P1.Perceptible'!D676)</f>
        <v>N/A</v>
      </c>
      <c r="M71" s="124" t="str">
        <f>IF( ISBLANK('P1.Perceptible'!D714),"",'P1.Perceptible'!D714)</f>
        <v>N/A</v>
      </c>
      <c r="N71" s="124" t="str">
        <f>IF( ISBLANK('P1.Perceptible'!D752),"",'P1.Perceptible'!D752)</f>
        <v>N/A</v>
      </c>
      <c r="O71" s="124" t="str">
        <f>IF( ISBLANK('P2.Operable'!D410),"",'P2.Operable'!D410)</f>
        <v>Pasa</v>
      </c>
      <c r="P71" s="124" t="str">
        <f>IF( ISBLANK('P2.Operable'!D448),"",'P2.Operable'!D448)</f>
        <v>N/A</v>
      </c>
      <c r="Q71" s="124" t="str">
        <f>IF( ISBLANK('P2.Operable'!D486),"",'P2.Operable'!D486)</f>
        <v>N/A</v>
      </c>
      <c r="R71" s="124" t="str">
        <f>IF( ISBLANK('P3.Comprensible'!D68),"",'P3.Comprensible'!D68)</f>
        <v>N/A</v>
      </c>
      <c r="S71" s="124" t="str">
        <f>IF( ISBLANK('P3.Comprensible'!D182),"",'P3.Comprensible'!D182)</f>
        <v>N/A</v>
      </c>
      <c r="T71" s="124" t="str">
        <f>IF( ISBLANK('P3.Comprensible'!D220),"",'P3.Comprensible'!D220)</f>
        <v>N/A</v>
      </c>
      <c r="U71" s="124" t="str">
        <f>IF( ISBLANK('P3.Comprensible'!D334),"",'P3.Comprensible'!D334)</f>
        <v>N/A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399999999999999">
      <c r="A72" s="38"/>
      <c r="B72" s="122" t="str">
        <f>IF( ISBLANK('03.Muestra'!$C20),"",'03.Muestra'!$C20)</f>
        <v>Reglamento</v>
      </c>
      <c r="C72" s="123" t="str">
        <f>IF( ISBLANK('03.Muestra'!$E20),"",'03.Muestra'!$E20)</f>
        <v>https://www.guadalajara.es/recursos/doc/portal/2017/09/19/2017-reglamento-de-participacion-ciudadana76930.pdf</v>
      </c>
      <c r="D72" s="124" t="str">
        <f>IF( ISBLANK('P1.Perceptible'!D183),"",'P1.Perceptible'!D183)</f>
        <v>N/A</v>
      </c>
      <c r="E72" s="124" t="str">
        <f>IF( ISBLANK('P1.Perceptible'!D221),"",'P1.Perceptible'!D221)</f>
        <v>N/A</v>
      </c>
      <c r="F72" s="124" t="str">
        <f>IF( ISBLANK('P1.Perceptible'!D373),"",'P1.Perceptible'!D373)</f>
        <v>Pasa</v>
      </c>
      <c r="G72" s="124" t="str">
        <f>IF( ISBLANK('P1.Perceptible'!D411),"",'P1.Perceptible'!D411)</f>
        <v>N/A</v>
      </c>
      <c r="H72" s="124" t="str">
        <f>IF( ISBLANK('P1.Perceptible'!D525),"",'P1.Perceptible'!D525)</f>
        <v>N/A</v>
      </c>
      <c r="I72" s="124" t="str">
        <f>IF( ISBLANK('P1.Perceptible'!D563),"",'P1.Perceptible'!D563)</f>
        <v>Pasa</v>
      </c>
      <c r="J72" s="124" t="str">
        <f>IF( ISBLANK('P1.Perceptible'!D601),"",'P1.Perceptible'!D601)</f>
        <v>N/A</v>
      </c>
      <c r="K72" s="124" t="str">
        <f>IF( ISBLANK('P1.Perceptible'!D639),"",'P1.Perceptible'!D639)</f>
        <v>N/A</v>
      </c>
      <c r="L72" s="124" t="str">
        <f>IF( ISBLANK('P1.Perceptible'!D677),"",'P1.Perceptible'!D677)</f>
        <v>N/A</v>
      </c>
      <c r="M72" s="124" t="str">
        <f>IF( ISBLANK('P1.Perceptible'!D715),"",'P1.Perceptible'!D715)</f>
        <v>N/A</v>
      </c>
      <c r="N72" s="124" t="str">
        <f>IF( ISBLANK('P1.Perceptible'!D753),"",'P1.Perceptible'!D753)</f>
        <v>N/A</v>
      </c>
      <c r="O72" s="124" t="str">
        <f>IF( ISBLANK('P2.Operable'!D411),"",'P2.Operable'!D411)</f>
        <v>Pasa</v>
      </c>
      <c r="P72" s="124" t="str">
        <f>IF( ISBLANK('P2.Operable'!D449),"",'P2.Operable'!D449)</f>
        <v>N/A</v>
      </c>
      <c r="Q72" s="124" t="str">
        <f>IF( ISBLANK('P2.Operable'!D487),"",'P2.Operable'!D487)</f>
        <v>N/A</v>
      </c>
      <c r="R72" s="124" t="str">
        <f>IF( ISBLANK('P3.Comprensible'!D69),"",'P3.Comprensible'!D69)</f>
        <v>N/A</v>
      </c>
      <c r="S72" s="124" t="str">
        <f>IF( ISBLANK('P3.Comprensible'!D183),"",'P3.Comprensible'!D183)</f>
        <v>N/A</v>
      </c>
      <c r="T72" s="124" t="str">
        <f>IF( ISBLANK('P3.Comprensible'!D221),"",'P3.Comprensible'!D221)</f>
        <v>N/A</v>
      </c>
      <c r="U72" s="124" t="str">
        <f>IF( ISBLANK('P3.Comprensible'!D335),"",'P3.Comprensible'!D335)</f>
        <v>N/A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399999999999999">
      <c r="A73" s="38"/>
      <c r="B73" s="122" t="str">
        <f>IF( ISBLANK('03.Muestra'!$C21),"",'03.Muestra'!$C21)</f>
        <v>Transportes</v>
      </c>
      <c r="C73" s="123" t="str">
        <f>IF( ISBLANK('03.Muestra'!$E21),"",'03.Muestra'!$E21)</f>
        <v>https://www.guadalajara.es/es/informacion/transportes/</v>
      </c>
      <c r="D73" s="124" t="str">
        <f>IF( ISBLANK('P1.Perceptible'!D184),"",'P1.Perceptible'!D184)</f>
        <v>N/A</v>
      </c>
      <c r="E73" s="124" t="str">
        <f>IF( ISBLANK('P1.Perceptible'!D222),"",'P1.Perceptible'!D222)</f>
        <v>N/A</v>
      </c>
      <c r="F73" s="124" t="str">
        <f>IF( ISBLANK('P1.Perceptible'!D374),"",'P1.Perceptible'!D374)</f>
        <v>Pasa</v>
      </c>
      <c r="G73" s="124" t="str">
        <f>IF( ISBLANK('P1.Perceptible'!D412),"",'P1.Perceptible'!D412)</f>
        <v>N/A</v>
      </c>
      <c r="H73" s="124" t="str">
        <f>IF( ISBLANK('P1.Perceptible'!D526),"",'P1.Perceptible'!D526)</f>
        <v>Pasa</v>
      </c>
      <c r="I73" s="124" t="str">
        <f>IF( ISBLANK('P1.Perceptible'!D564),"",'P1.Perceptible'!D564)</f>
        <v>Pasa</v>
      </c>
      <c r="J73" s="124" t="str">
        <f>IF( ISBLANK('P1.Perceptible'!D602),"",'P1.Perceptible'!D602)</f>
        <v>Pasa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N/A</v>
      </c>
      <c r="O73" s="124" t="str">
        <f>IF( ISBLANK('P2.Operable'!D412),"",'P2.Operable'!D412)</f>
        <v>Pasa</v>
      </c>
      <c r="P73" s="124" t="str">
        <f>IF( ISBLANK('P2.Operable'!D450),"",'P2.Operable'!D450)</f>
        <v>Pasa</v>
      </c>
      <c r="Q73" s="124" t="str">
        <f>IF( ISBLANK('P2.Operable'!D488),"",'P2.Operable'!D488)</f>
        <v>Falla</v>
      </c>
      <c r="R73" s="124" t="str">
        <f>IF( ISBLANK('P3.Comprensible'!D70),"",'P3.Comprensible'!D70)</f>
        <v>Pasa</v>
      </c>
      <c r="S73" s="124" t="str">
        <f>IF( ISBLANK('P3.Comprensible'!D184),"",'P3.Comprensible'!D184)</f>
        <v>Pasa</v>
      </c>
      <c r="T73" s="124" t="str">
        <f>IF( ISBLANK('P3.Comprensible'!D222),"",'P3.Comprensible'!D222)</f>
        <v>Pasa</v>
      </c>
      <c r="U73" s="124" t="str">
        <f>IF( ISBLANK('P3.Comprensible'!D336),"",'P3.Comprensible'!D336)</f>
        <v>N/A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399999999999999">
      <c r="A74" s="38"/>
      <c r="B74" s="122" t="str">
        <f>IF( ISBLANK('03.Muestra'!$C22),"",'03.Muestra'!$C22)</f>
        <v>Feder</v>
      </c>
      <c r="C74" s="123" t="str">
        <f>IF( ISBLANK('03.Muestra'!$E22),"",'03.Muestra'!$E22)</f>
        <v>https://www.guadalajara.es/es/feder/</v>
      </c>
      <c r="D74" s="124" t="str">
        <f>IF( ISBLANK('P1.Perceptible'!D185),"",'P1.Perceptible'!D185)</f>
        <v>N/A</v>
      </c>
      <c r="E74" s="124" t="str">
        <f>IF( ISBLANK('P1.Perceptible'!D223),"",'P1.Perceptible'!D223)</f>
        <v>N/A</v>
      </c>
      <c r="F74" s="124" t="str">
        <f>IF( ISBLANK('P1.Perceptible'!D375),"",'P1.Perceptible'!D375)</f>
        <v>Pasa</v>
      </c>
      <c r="G74" s="124" t="str">
        <f>IF( ISBLANK('P1.Perceptible'!D413),"",'P1.Perceptible'!D413)</f>
        <v>N/A</v>
      </c>
      <c r="H74" s="124" t="str">
        <f>IF( ISBLANK('P1.Perceptible'!D527),"",'P1.Perceptible'!D527)</f>
        <v>Pasa</v>
      </c>
      <c r="I74" s="124" t="str">
        <f>IF( ISBLANK('P1.Perceptible'!D565),"",'P1.Perceptible'!D565)</f>
        <v>Pasa</v>
      </c>
      <c r="J74" s="124" t="str">
        <f>IF( ISBLANK('P1.Perceptible'!D603),"",'P1.Perceptible'!D603)</f>
        <v>Pasa</v>
      </c>
      <c r="K74" s="124" t="str">
        <f>IF( ISBLANK('P1.Perceptible'!D641),"",'P1.Perceptible'!D641)</f>
        <v>Pasa</v>
      </c>
      <c r="L74" s="124" t="str">
        <f>IF( ISBLANK('P1.Perceptible'!D679),"",'P1.Perceptible'!D679)</f>
        <v>Pasa</v>
      </c>
      <c r="M74" s="124" t="str">
        <f>IF( ISBLANK('P1.Perceptible'!D717),"",'P1.Perceptible'!D717)</f>
        <v>Pasa</v>
      </c>
      <c r="N74" s="124" t="str">
        <f>IF( ISBLANK('P1.Perceptible'!D755),"",'P1.Perceptible'!D755)</f>
        <v>N/A</v>
      </c>
      <c r="O74" s="124" t="str">
        <f>IF( ISBLANK('P2.Operable'!D413),"",'P2.Operable'!D413)</f>
        <v>Pasa</v>
      </c>
      <c r="P74" s="124" t="str">
        <f>IF( ISBLANK('P2.Operable'!D451),"",'P2.Operable'!D451)</f>
        <v>Pasa</v>
      </c>
      <c r="Q74" s="124" t="str">
        <f>IF( ISBLANK('P2.Operable'!D489),"",'P2.Operable'!D489)</f>
        <v>Falla</v>
      </c>
      <c r="R74" s="124" t="str">
        <f>IF( ISBLANK('P3.Comprensible'!D71),"",'P3.Comprensible'!D71)</f>
        <v>Pasa</v>
      </c>
      <c r="S74" s="124" t="str">
        <f>IF( ISBLANK('P3.Comprensible'!D185),"",'P3.Comprensible'!D185)</f>
        <v>Pasa</v>
      </c>
      <c r="T74" s="124" t="str">
        <f>IF( ISBLANK('P3.Comprensible'!D223),"",'P3.Comprensible'!D223)</f>
        <v>Pasa</v>
      </c>
      <c r="U74" s="124" t="str">
        <f>IF( ISBLANK('P3.Comprensible'!D337),"",'P3.Comprensible'!D337)</f>
        <v>N/A</v>
      </c>
      <c r="V74" s="124" t="str">
        <f>IF( ISBLANK('P3.Comprensible'!D375),"",'P3.Comprensible'!D375)</f>
        <v>N/A</v>
      </c>
      <c r="W74" s="124" t="str">
        <f>IF(ISBLANK('P4.Robusto'!D109),"",'P4.Robusto'!D109)</f>
        <v>N/A</v>
      </c>
      <c r="X74" s="40"/>
      <c r="Y74" s="38"/>
      <c r="Z74" s="38"/>
      <c r="AA74" s="38"/>
      <c r="AB74" s="38"/>
      <c r="AC74" s="38"/>
      <c r="AD74" s="38"/>
      <c r="AE74" s="38"/>
      <c r="AF74" s="38"/>
      <c r="AG74" s="38"/>
      <c r="AH74" s="38"/>
      <c r="AI74" s="38"/>
      <c r="AJ74" s="38"/>
      <c r="AK74" s="38"/>
    </row>
    <row r="75" spans="1:37" ht="20.399999999999999">
      <c r="A75" s="38"/>
      <c r="B75" s="122" t="str">
        <f>IF( ISBLANK('03.Muestra'!$C23),"",'03.Muestra'!$C23)</f>
        <v>Turismo</v>
      </c>
      <c r="C75" s="123" t="str">
        <f>IF( ISBLANK('03.Muestra'!$E23),"",'03.Muestra'!$E23)</f>
        <v>https://www.guadalajara.es/es/turismo/</v>
      </c>
      <c r="D75" s="124" t="str">
        <f>IF( ISBLANK('P1.Perceptible'!D186),"",'P1.Perceptible'!D186)</f>
        <v>N/A</v>
      </c>
      <c r="E75" s="124" t="str">
        <f>IF( ISBLANK('P1.Perceptible'!D224),"",'P1.Perceptible'!D224)</f>
        <v>N/A</v>
      </c>
      <c r="F75" s="124" t="str">
        <f>IF( ISBLANK('P1.Perceptible'!D376),"",'P1.Perceptible'!D376)</f>
        <v>Pasa</v>
      </c>
      <c r="G75" s="124" t="str">
        <f>IF( ISBLANK('P1.Perceptible'!D414),"",'P1.Perceptible'!D414)</f>
        <v>Pasa</v>
      </c>
      <c r="H75" s="124" t="str">
        <f>IF( ISBLANK('P1.Perceptible'!D528),"",'P1.Perceptible'!D528)</f>
        <v>Falla</v>
      </c>
      <c r="I75" s="124" t="str">
        <f>IF( ISBLANK('P1.Perceptible'!D566),"",'P1.Perceptible'!D566)</f>
        <v>Pasa</v>
      </c>
      <c r="J75" s="124" t="str">
        <f>IF( ISBLANK('P1.Perceptible'!D604),"",'P1.Perceptible'!D604)</f>
        <v>Pasa</v>
      </c>
      <c r="K75" s="124" t="str">
        <f>IF( ISBLANK('P1.Perceptible'!D642),"",'P1.Perceptible'!D642)</f>
        <v>Pasa</v>
      </c>
      <c r="L75" s="124" t="str">
        <f>IF( ISBLANK('P1.Perceptible'!D680),"",'P1.Perceptible'!D680)</f>
        <v>Pasa</v>
      </c>
      <c r="M75" s="124" t="str">
        <f>IF( ISBLANK('P1.Perceptible'!D718),"",'P1.Perceptible'!D718)</f>
        <v>Pasa</v>
      </c>
      <c r="N75" s="124" t="str">
        <f>IF( ISBLANK('P1.Perceptible'!D756),"",'P1.Perceptible'!D756)</f>
        <v>N/A</v>
      </c>
      <c r="O75" s="124" t="str">
        <f>IF( ISBLANK('P2.Operable'!D414),"",'P2.Operable'!D414)</f>
        <v>Pasa</v>
      </c>
      <c r="P75" s="124" t="str">
        <f>IF( ISBLANK('P2.Operable'!D452),"",'P2.Operable'!D452)</f>
        <v>Pasa</v>
      </c>
      <c r="Q75" s="124" t="str">
        <f>IF( ISBLANK('P2.Operable'!D490),"",'P2.Operable'!D490)</f>
        <v>Falla</v>
      </c>
      <c r="R75" s="124" t="str">
        <f>IF( ISBLANK('P3.Comprensible'!D72),"",'P3.Comprensible'!D72)</f>
        <v>Pasa</v>
      </c>
      <c r="S75" s="124" t="str">
        <f>IF( ISBLANK('P3.Comprensible'!D186),"",'P3.Comprensible'!D186)</f>
        <v>Pasa</v>
      </c>
      <c r="T75" s="124" t="str">
        <f>IF( ISBLANK('P3.Comprensible'!D224),"",'P3.Comprensible'!D224)</f>
        <v>Pasa</v>
      </c>
      <c r="U75" s="124" t="str">
        <f>IF( ISBLANK('P3.Comprensible'!D338),"",'P3.Comprensible'!D338)</f>
        <v>N/A</v>
      </c>
      <c r="V75" s="124" t="str">
        <f>IF( ISBLANK('P3.Comprensible'!D376),"",'P3.Comprensible'!D376)</f>
        <v>N/A</v>
      </c>
      <c r="W75" s="124" t="str">
        <f>IF(ISBLANK('P4.Robusto'!D110),"",'P4.Robusto'!D110)</f>
        <v>N/A</v>
      </c>
      <c r="X75" s="40"/>
      <c r="Y75" s="38"/>
      <c r="Z75" s="38"/>
      <c r="AA75" s="38"/>
      <c r="AB75" s="38"/>
      <c r="AC75" s="38"/>
      <c r="AD75" s="38"/>
      <c r="AE75" s="38"/>
      <c r="AF75" s="38"/>
      <c r="AG75" s="38"/>
      <c r="AH75" s="38"/>
      <c r="AI75" s="38"/>
      <c r="AJ75" s="38"/>
      <c r="AK75" s="38"/>
    </row>
    <row r="76" spans="1:37" ht="20.399999999999999">
      <c r="A76" s="38"/>
      <c r="B76" s="122" t="str">
        <f>IF( ISBLANK('03.Muestra'!$C24),"",'03.Muestra'!$C24)</f>
        <v>Noticias</v>
      </c>
      <c r="C76" s="123" t="str">
        <f>IF( ISBLANK('03.Muestra'!$E24),"",'03.Muestra'!$E24)</f>
        <v>https://www.guadalajara.es/es/informacion/noticias/</v>
      </c>
      <c r="D76" s="124" t="str">
        <f>IF( ISBLANK('P1.Perceptible'!D187),"",'P1.Perceptible'!D187)</f>
        <v>N/A</v>
      </c>
      <c r="E76" s="124" t="str">
        <f>IF( ISBLANK('P1.Perceptible'!D225),"",'P1.Perceptible'!D225)</f>
        <v>N/A</v>
      </c>
      <c r="F76" s="124" t="str">
        <f>IF( ISBLANK('P1.Perceptible'!D377),"",'P1.Perceptible'!D377)</f>
        <v>Pasa</v>
      </c>
      <c r="G76" s="124" t="str">
        <f>IF( ISBLANK('P1.Perceptible'!D415),"",'P1.Perceptible'!D415)</f>
        <v>Pasa</v>
      </c>
      <c r="H76" s="124" t="str">
        <f>IF( ISBLANK('P1.Perceptible'!D529),"",'P1.Perceptible'!D529)</f>
        <v>Pasa</v>
      </c>
      <c r="I76" s="124" t="str">
        <f>IF( ISBLANK('P1.Perceptible'!D567),"",'P1.Perceptible'!D567)</f>
        <v>Pasa</v>
      </c>
      <c r="J76" s="124" t="str">
        <f>IF( ISBLANK('P1.Perceptible'!D605),"",'P1.Perceptible'!D605)</f>
        <v>Pasa</v>
      </c>
      <c r="K76" s="124" t="str">
        <f>IF( ISBLANK('P1.Perceptible'!D643),"",'P1.Perceptible'!D643)</f>
        <v>Pasa</v>
      </c>
      <c r="L76" s="124" t="str">
        <f>IF( ISBLANK('P1.Perceptible'!D681),"",'P1.Perceptible'!D681)</f>
        <v>Falla</v>
      </c>
      <c r="M76" s="124" t="str">
        <f>IF( ISBLANK('P1.Perceptible'!D719),"",'P1.Perceptible'!D719)</f>
        <v>Pasa</v>
      </c>
      <c r="N76" s="124" t="str">
        <f>IF( ISBLANK('P1.Perceptible'!D757),"",'P1.Perceptible'!D757)</f>
        <v>N/A</v>
      </c>
      <c r="O76" s="124" t="str">
        <f>IF( ISBLANK('P2.Operable'!D415),"",'P2.Operable'!D415)</f>
        <v>Pasa</v>
      </c>
      <c r="P76" s="124" t="str">
        <f>IF( ISBLANK('P2.Operable'!D453),"",'P2.Operable'!D453)</f>
        <v>Pasa</v>
      </c>
      <c r="Q76" s="124" t="str">
        <f>IF( ISBLANK('P2.Operable'!D491),"",'P2.Operable'!D491)</f>
        <v>Falla</v>
      </c>
      <c r="R76" s="124" t="str">
        <f>IF( ISBLANK('P3.Comprensible'!D73),"",'P3.Comprensible'!D73)</f>
        <v>Pasa</v>
      </c>
      <c r="S76" s="124" t="str">
        <f>IF( ISBLANK('P3.Comprensible'!D187),"",'P3.Comprensible'!D187)</f>
        <v>Pasa</v>
      </c>
      <c r="T76" s="124" t="str">
        <f>IF( ISBLANK('P3.Comprensible'!D225),"",'P3.Comprensible'!D225)</f>
        <v>Pasa</v>
      </c>
      <c r="U76" s="124" t="str">
        <f>IF( ISBLANK('P3.Comprensible'!D339),"",'P3.Comprensible'!D339)</f>
        <v>N/A</v>
      </c>
      <c r="V76" s="124" t="str">
        <f>IF( ISBLANK('P3.Comprensible'!D377),"",'P3.Comprensible'!D377)</f>
        <v>N/A</v>
      </c>
      <c r="W76" s="124" t="str">
        <f>IF(ISBLANK('P4.Robusto'!D111),"",'P4.Robusto'!D111)</f>
        <v>Pasa</v>
      </c>
      <c r="X76" s="40"/>
      <c r="Y76" s="38"/>
      <c r="Z76" s="38"/>
      <c r="AA76" s="38"/>
      <c r="AB76" s="38"/>
      <c r="AC76" s="38"/>
      <c r="AD76" s="38"/>
      <c r="AE76" s="38"/>
      <c r="AF76" s="38"/>
      <c r="AG76" s="38"/>
      <c r="AH76" s="38"/>
      <c r="AI76" s="38"/>
      <c r="AJ76" s="38"/>
      <c r="AK76" s="38"/>
    </row>
    <row r="77" spans="1:37" ht="20.399999999999999">
      <c r="A77" s="38"/>
      <c r="B77" s="122" t="str">
        <f>IF( ISBLANK('03.Muestra'!$C25),"",'03.Muestra'!$C25)</f>
        <v>Autoliquidaciones</v>
      </c>
      <c r="C77" s="123" t="str">
        <f>IF( ISBLANK('03.Muestra'!$E25),"",'03.Muestra'!$E25)</f>
        <v>https://www.guadalajara.es/es/autoliquidaciones/tasa-por-concesion-de-licencias-urbanisticas.html</v>
      </c>
      <c r="D77" s="124" t="str">
        <f>IF( ISBLANK('P1.Perceptible'!D188),"",'P1.Perceptible'!D188)</f>
        <v>N/A</v>
      </c>
      <c r="E77" s="124" t="str">
        <f>IF( ISBLANK('P1.Perceptible'!D226),"",'P1.Perceptible'!D226)</f>
        <v>N/A</v>
      </c>
      <c r="F77" s="124" t="str">
        <f>IF( ISBLANK('P1.Perceptible'!D378),"",'P1.Perceptible'!D378)</f>
        <v>Pasa</v>
      </c>
      <c r="G77" s="124" t="str">
        <f>IF( ISBLANK('P1.Perceptible'!D416),"",'P1.Perceptible'!D416)</f>
        <v>N/A</v>
      </c>
      <c r="H77" s="124" t="str">
        <f>IF( ISBLANK('P1.Perceptible'!D530),"",'P1.Perceptible'!D530)</f>
        <v>Pasa</v>
      </c>
      <c r="I77" s="124" t="str">
        <f>IF( ISBLANK('P1.Perceptible'!D568),"",'P1.Perceptible'!D568)</f>
        <v>Pasa</v>
      </c>
      <c r="J77" s="124" t="str">
        <f>IF( ISBLANK('P1.Perceptible'!D606),"",'P1.Perceptible'!D606)</f>
        <v>Pasa</v>
      </c>
      <c r="K77" s="124" t="str">
        <f>IF( ISBLANK('P1.Perceptible'!D644),"",'P1.Perceptible'!D644)</f>
        <v>Pasa</v>
      </c>
      <c r="L77" s="124" t="str">
        <f>IF( ISBLANK('P1.Perceptible'!D682),"",'P1.Perceptible'!D682)</f>
        <v>Falla</v>
      </c>
      <c r="M77" s="124" t="str">
        <f>IF( ISBLANK('P1.Perceptible'!D720),"",'P1.Perceptible'!D720)</f>
        <v>Pasa</v>
      </c>
      <c r="N77" s="124" t="str">
        <f>IF( ISBLANK('P1.Perceptible'!D758),"",'P1.Perceptible'!D758)</f>
        <v>N/A</v>
      </c>
      <c r="O77" s="124" t="str">
        <f>IF( ISBLANK('P2.Operable'!D416),"",'P2.Operable'!D416)</f>
        <v>Pasa</v>
      </c>
      <c r="P77" s="124" t="str">
        <f>IF( ISBLANK('P2.Operable'!D454),"",'P2.Operable'!D454)</f>
        <v>Pasa</v>
      </c>
      <c r="Q77" s="124" t="str">
        <f>IF( ISBLANK('P2.Operable'!D492),"",'P2.Operable'!D492)</f>
        <v>Falla</v>
      </c>
      <c r="R77" s="124" t="str">
        <f>IF( ISBLANK('P3.Comprensible'!D74),"",'P3.Comprensible'!D74)</f>
        <v>Pasa</v>
      </c>
      <c r="S77" s="124" t="str">
        <f>IF( ISBLANK('P3.Comprensible'!D188),"",'P3.Comprensible'!D188)</f>
        <v>Pasa</v>
      </c>
      <c r="T77" s="124" t="str">
        <f>IF( ISBLANK('P3.Comprensible'!D226),"",'P3.Comprensible'!D226)</f>
        <v>Pasa</v>
      </c>
      <c r="U77" s="124" t="str">
        <f>IF( ISBLANK('P3.Comprensible'!D340),"",'P3.Comprensible'!D340)</f>
        <v>N/A</v>
      </c>
      <c r="V77" s="124" t="str">
        <f>IF( ISBLANK('P3.Comprensible'!D378),"",'P3.Comprensible'!D378)</f>
        <v>N/A</v>
      </c>
      <c r="W77" s="124" t="str">
        <f>IF(ISBLANK('P4.Robusto'!D112),"",'P4.Robusto'!D112)</f>
        <v>N/A</v>
      </c>
      <c r="X77" s="40"/>
      <c r="Y77" s="38"/>
      <c r="Z77" s="38"/>
      <c r="AA77" s="38"/>
      <c r="AB77" s="38"/>
      <c r="AC77" s="38"/>
      <c r="AD77" s="38"/>
      <c r="AE77" s="38"/>
      <c r="AF77" s="38"/>
      <c r="AG77" s="38"/>
      <c r="AH77" s="38"/>
      <c r="AI77" s="38"/>
      <c r="AJ77" s="38"/>
      <c r="AK77" s="38"/>
    </row>
    <row r="78" spans="1:37" ht="20.399999999999999">
      <c r="A78" s="38"/>
      <c r="B78" s="122" t="str">
        <f>IF( ISBLANK('03.Muestra'!$C26),"",'03.Muestra'!$C26)</f>
        <v>Población</v>
      </c>
      <c r="C78" s="123" t="str">
        <f>IF( ISBLANK('03.Muestra'!$E26),"",'03.Muestra'!$E26)</f>
        <v>https://www.guadalajara.es/es/ciudad/poblacion/</v>
      </c>
      <c r="D78" s="124" t="str">
        <f>IF( ISBLANK('P1.Perceptible'!D189),"",'P1.Perceptible'!D189)</f>
        <v>N/A</v>
      </c>
      <c r="E78" s="124" t="str">
        <f>IF( ISBLANK('P1.Perceptible'!D227),"",'P1.Perceptible'!D227)</f>
        <v>N/A</v>
      </c>
      <c r="F78" s="124" t="str">
        <f>IF( ISBLANK('P1.Perceptible'!D379),"",'P1.Perceptible'!D379)</f>
        <v>Pasa</v>
      </c>
      <c r="G78" s="124" t="str">
        <f>IF( ISBLANK('P1.Perceptible'!D417),"",'P1.Perceptible'!D417)</f>
        <v>N/A</v>
      </c>
      <c r="H78" s="124" t="str">
        <f>IF( ISBLANK('P1.Perceptible'!D531),"",'P1.Perceptible'!D531)</f>
        <v>Pasa</v>
      </c>
      <c r="I78" s="124" t="str">
        <f>IF( ISBLANK('P1.Perceptible'!D569),"",'P1.Perceptible'!D569)</f>
        <v>Pasa</v>
      </c>
      <c r="J78" s="124" t="str">
        <f>IF( ISBLANK('P1.Perceptible'!D607),"",'P1.Perceptible'!D607)</f>
        <v>Pasa</v>
      </c>
      <c r="K78" s="124" t="str">
        <f>IF( ISBLANK('P1.Perceptible'!D645),"",'P1.Perceptible'!D645)</f>
        <v>Pasa</v>
      </c>
      <c r="L78" s="124" t="str">
        <f>IF( ISBLANK('P1.Perceptible'!D683),"",'P1.Perceptible'!D683)</f>
        <v>Pasa</v>
      </c>
      <c r="M78" s="124" t="str">
        <f>IF( ISBLANK('P1.Perceptible'!D721),"",'P1.Perceptible'!D721)</f>
        <v>Pasa</v>
      </c>
      <c r="N78" s="124" t="str">
        <f>IF( ISBLANK('P1.Perceptible'!D759),"",'P1.Perceptible'!D759)</f>
        <v>N/A</v>
      </c>
      <c r="O78" s="124" t="str">
        <f>IF( ISBLANK('P2.Operable'!D417),"",'P2.Operable'!D417)</f>
        <v>Pasa</v>
      </c>
      <c r="P78" s="124" t="str">
        <f>IF( ISBLANK('P2.Operable'!D455),"",'P2.Operable'!D455)</f>
        <v>Pasa</v>
      </c>
      <c r="Q78" s="124" t="str">
        <f>IF( ISBLANK('P2.Operable'!D493),"",'P2.Operable'!D493)</f>
        <v>Falla</v>
      </c>
      <c r="R78" s="124" t="str">
        <f>IF( ISBLANK('P3.Comprensible'!D75),"",'P3.Comprensible'!D75)</f>
        <v>Pasa</v>
      </c>
      <c r="S78" s="124" t="str">
        <f>IF( ISBLANK('P3.Comprensible'!D189),"",'P3.Comprensible'!D189)</f>
        <v>Pasa</v>
      </c>
      <c r="T78" s="124" t="str">
        <f>IF( ISBLANK('P3.Comprensible'!D227),"",'P3.Comprensible'!D227)</f>
        <v>Pasa</v>
      </c>
      <c r="U78" s="124" t="str">
        <f>IF( ISBLANK('P3.Comprensible'!D341),"",'P3.Comprensible'!D341)</f>
        <v>N/A</v>
      </c>
      <c r="V78" s="124" t="str">
        <f>IF( ISBLANK('P3.Comprensible'!D379),"",'P3.Comprensible'!D379)</f>
        <v>N/A</v>
      </c>
      <c r="W78" s="124" t="str">
        <f>IF(ISBLANK('P4.Robusto'!D113),"",'P4.Robusto'!D113)</f>
        <v>N/A</v>
      </c>
      <c r="X78" s="40"/>
      <c r="Y78" s="38"/>
      <c r="Z78" s="38"/>
      <c r="AA78" s="38"/>
      <c r="AB78" s="38"/>
      <c r="AC78" s="38"/>
      <c r="AD78" s="38"/>
      <c r="AE78" s="38"/>
      <c r="AF78" s="38"/>
      <c r="AG78" s="38"/>
      <c r="AH78" s="38"/>
      <c r="AI78" s="38"/>
      <c r="AJ78" s="38"/>
      <c r="AK78" s="38"/>
    </row>
    <row r="79" spans="1:37" ht="20.399999999999999">
      <c r="A79" s="38"/>
      <c r="B79" s="122" t="str">
        <f>IF( ISBLANK('03.Muestra'!$C27),"",'03.Muestra'!$C27)</f>
        <v>Sesiones del Pleno</v>
      </c>
      <c r="C79" s="123" t="str">
        <f>IF( ISBLANK('03.Muestra'!$E27),"",'03.Muestra'!$E27)</f>
        <v>https://sesiones.guadalajara.es/session/sessionDetail/ff8080817989e35f0179a454fa2a0004</v>
      </c>
      <c r="D79" s="124" t="str">
        <f>IF( ISBLANK('P1.Perceptible'!D190),"",'P1.Perceptible'!D190)</f>
        <v>N/A</v>
      </c>
      <c r="E79" s="124" t="str">
        <f>IF( ISBLANK('P1.Perceptible'!D228),"",'P1.Perceptible'!D228)</f>
        <v>N/A</v>
      </c>
      <c r="F79" s="124" t="str">
        <f>IF( ISBLANK('P1.Perceptible'!D380),"",'P1.Perceptible'!D380)</f>
        <v>Pasa</v>
      </c>
      <c r="G79" s="124" t="str">
        <f>IF( ISBLANK('P1.Perceptible'!D418),"",'P1.Perceptible'!D418)</f>
        <v>N/A</v>
      </c>
      <c r="H79" s="124" t="str">
        <f>IF( ISBLANK('P1.Perceptible'!D532),"",'P1.Perceptible'!D532)</f>
        <v>Pasa</v>
      </c>
      <c r="I79" s="124" t="str">
        <f>IF( ISBLANK('P1.Perceptible'!D570),"",'P1.Perceptible'!D570)</f>
        <v>Pasa</v>
      </c>
      <c r="J79" s="124" t="str">
        <f>IF( ISBLANK('P1.Perceptible'!D608),"",'P1.Perceptible'!D608)</f>
        <v>Pasa</v>
      </c>
      <c r="K79" s="124" t="str">
        <f>IF( ISBLANK('P1.Perceptible'!D646),"",'P1.Perceptible'!D646)</f>
        <v>Pasa</v>
      </c>
      <c r="L79" s="124" t="str">
        <f>IF( ISBLANK('P1.Perceptible'!D684),"",'P1.Perceptible'!D684)</f>
        <v>Falla</v>
      </c>
      <c r="M79" s="124" t="str">
        <f>IF( ISBLANK('P1.Perceptible'!D722),"",'P1.Perceptible'!D722)</f>
        <v>Pasa</v>
      </c>
      <c r="N79" s="124" t="str">
        <f>IF( ISBLANK('P1.Perceptible'!D760),"",'P1.Perceptible'!D760)</f>
        <v>N/A</v>
      </c>
      <c r="O79" s="124" t="str">
        <f>IF( ISBLANK('P2.Operable'!D418),"",'P2.Operable'!D418)</f>
        <v>Pasa</v>
      </c>
      <c r="P79" s="124" t="str">
        <f>IF( ISBLANK('P2.Operable'!D456),"",'P2.Operable'!D456)</f>
        <v>Pasa</v>
      </c>
      <c r="Q79" s="124" t="str">
        <f>IF( ISBLANK('P2.Operable'!D494),"",'P2.Operable'!D494)</f>
        <v>Falla</v>
      </c>
      <c r="R79" s="124" t="str">
        <f>IF( ISBLANK('P3.Comprensible'!D76),"",'P3.Comprensible'!D76)</f>
        <v>Pasa</v>
      </c>
      <c r="S79" s="124" t="str">
        <f>IF( ISBLANK('P3.Comprensible'!D190),"",'P3.Comprensible'!D190)</f>
        <v>Pasa</v>
      </c>
      <c r="T79" s="124" t="str">
        <f>IF( ISBLANK('P3.Comprensible'!D228),"",'P3.Comprensible'!D228)</f>
        <v>Pasa</v>
      </c>
      <c r="U79" s="124" t="str">
        <f>IF( ISBLANK('P3.Comprensible'!D342),"",'P3.Comprensible'!D342)</f>
        <v>N/A</v>
      </c>
      <c r="V79" s="124" t="str">
        <f>IF( ISBLANK('P3.Comprensible'!D380),"",'P3.Comprensible'!D380)</f>
        <v>N/A</v>
      </c>
      <c r="W79" s="124" t="str">
        <f>IF(ISBLANK('P4.Robusto'!D114),"",'P4.Robusto'!D114)</f>
        <v>N/A</v>
      </c>
      <c r="X79" s="40"/>
      <c r="Y79" s="38"/>
      <c r="Z79" s="38"/>
      <c r="AA79" s="38"/>
      <c r="AB79" s="38"/>
      <c r="AC79" s="38"/>
      <c r="AD79" s="38"/>
      <c r="AE79" s="38"/>
      <c r="AF79" s="38"/>
      <c r="AG79" s="38"/>
      <c r="AH79" s="38"/>
      <c r="AI79" s="38"/>
      <c r="AJ79" s="38"/>
      <c r="AK79" s="38"/>
    </row>
    <row r="80" spans="1:37" ht="20.399999999999999">
      <c r="A80" s="38"/>
      <c r="B80" s="122" t="str">
        <f>IF( ISBLANK('03.Muestra'!$C28),"",'03.Muestra'!$C28)</f>
        <v/>
      </c>
      <c r="C80" s="123" t="str">
        <f>IF( ISBLANK('03.Muestra'!$E28),"",'03.Muestra'!$E28)</f>
        <v/>
      </c>
      <c r="D80" s="124" t="str">
        <f>IF( ISBLANK('P1.Perceptible'!D191),"",'P1.Perceptible'!D191)</f>
        <v/>
      </c>
      <c r="E80" s="124" t="str">
        <f>IF( ISBLANK('P1.Perceptible'!D229),"",'P1.Perceptible'!D229)</f>
        <v/>
      </c>
      <c r="F80" s="124" t="str">
        <f>IF( ISBLANK('P1.Perceptible'!D381),"",'P1.Perceptible'!D381)</f>
        <v/>
      </c>
      <c r="G80" s="124" t="str">
        <f>IF( ISBLANK('P1.Perceptible'!D419),"",'P1.Perceptible'!D419)</f>
        <v/>
      </c>
      <c r="H80" s="124" t="str">
        <f>IF( ISBLANK('P1.Perceptible'!D533),"",'P1.Perceptible'!D533)</f>
        <v/>
      </c>
      <c r="I80" s="124" t="str">
        <f>IF( ISBLANK('P1.Perceptible'!D571),"",'P1.Perceptible'!D571)</f>
        <v/>
      </c>
      <c r="J80" s="124" t="str">
        <f>IF( ISBLANK('P1.Perceptible'!D609),"",'P1.Perceptible'!D609)</f>
        <v/>
      </c>
      <c r="K80" s="124" t="str">
        <f>IF( ISBLANK('P1.Perceptible'!D647),"",'P1.Perceptible'!D647)</f>
        <v/>
      </c>
      <c r="L80" s="124" t="str">
        <f>IF( ISBLANK('P1.Perceptible'!D685),"",'P1.Perceptible'!D685)</f>
        <v/>
      </c>
      <c r="M80" s="124" t="str">
        <f>IF( ISBLANK('P1.Perceptible'!D723),"",'P1.Perceptible'!D723)</f>
        <v/>
      </c>
      <c r="N80" s="124" t="str">
        <f>IF( ISBLANK('P1.Perceptible'!D761),"",'P1.Perceptible'!D761)</f>
        <v/>
      </c>
      <c r="O80" s="124" t="str">
        <f>IF( ISBLANK('P2.Operable'!D419),"",'P2.Operable'!D419)</f>
        <v/>
      </c>
      <c r="P80" s="124" t="str">
        <f>IF( ISBLANK('P2.Operable'!D457),"",'P2.Operable'!D457)</f>
        <v/>
      </c>
      <c r="Q80" s="124" t="str">
        <f>IF( ISBLANK('P2.Operable'!D495),"",'P2.Operable'!D495)</f>
        <v/>
      </c>
      <c r="R80" s="124" t="str">
        <f>IF( ISBLANK('P3.Comprensible'!D77),"",'P3.Comprensible'!D77)</f>
        <v/>
      </c>
      <c r="S80" s="124" t="str">
        <f>IF( ISBLANK('P3.Comprensible'!D191),"",'P3.Comprensible'!D191)</f>
        <v/>
      </c>
      <c r="T80" s="124" t="str">
        <f>IF( ISBLANK('P3.Comprensible'!D229),"",'P3.Comprensible'!D229)</f>
        <v/>
      </c>
      <c r="U80" s="124" t="str">
        <f>IF( ISBLANK('P3.Comprensible'!D343),"",'P3.Comprensible'!D343)</f>
        <v/>
      </c>
      <c r="V80" s="124" t="str">
        <f>IF( ISBLANK('P3.Comprensible'!D381),"",'P3.Comprensible'!D381)</f>
        <v/>
      </c>
      <c r="W80" s="124" t="str">
        <f>IF(ISBLANK('P4.Robusto'!D115),"",'P4.Robusto'!D115)</f>
        <v/>
      </c>
      <c r="X80" s="40"/>
      <c r="Y80" s="38"/>
      <c r="Z80" s="38"/>
      <c r="AA80" s="38"/>
      <c r="AB80" s="38"/>
      <c r="AC80" s="38"/>
      <c r="AD80" s="38"/>
      <c r="AE80" s="38"/>
      <c r="AF80" s="38"/>
      <c r="AG80" s="38"/>
      <c r="AH80" s="38"/>
      <c r="AI80" s="38"/>
      <c r="AJ80" s="38"/>
      <c r="AK80" s="38"/>
    </row>
    <row r="81" spans="1:37" ht="20.399999999999999">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399999999999999">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399999999999999">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399999999999999">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399999999999999">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399999999999999">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399999999999999">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399999999999999">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399999999999999">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399999999999999">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399999999999999">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399999999999999">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399999999999999">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399999999999999">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N/A</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CONFORME</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CONFORME</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NO 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CONFORME</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NO 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N/A</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NO 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CONFORME</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CONFORME</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CONFORME</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Alberto de la Vega Bartolomé</cp:lastModifiedBy>
  <cp:revision>109</cp:revision>
  <cp:lastPrinted>2020-09-14T10:56:43Z</cp:lastPrinted>
  <dcterms:created xsi:type="dcterms:W3CDTF">2020-03-26T13:14:48Z</dcterms:created>
  <dcterms:modified xsi:type="dcterms:W3CDTF">2021-06-25T10:23:16Z</dcterms:modified>
  <dc:language>es-ES</dc:language>
</cp:coreProperties>
</file>